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KQHDKD" sheetId="1" r:id="rId1"/>
    <sheet name="CDKT" sheetId="2" r:id="rId2"/>
    <sheet name="CLTT" sheetId="3" r:id="rId3"/>
  </sheets>
  <definedNames>
    <definedName name="_xlnm.Print_Titles" localSheetId="1">'CDKT'!$9:$9</definedName>
    <definedName name="_xlnm.Print_Titles" localSheetId="2">'CLTT'!$10:$12</definedName>
    <definedName name="_xlnm.Print_Titles" localSheetId="0">'KQHDKD'!$8:$10</definedName>
  </definedNames>
  <calcPr fullCalcOnLoad="1"/>
</workbook>
</file>

<file path=xl/sharedStrings.xml><?xml version="1.0" encoding="utf-8"?>
<sst xmlns="http://schemas.openxmlformats.org/spreadsheetml/2006/main" count="418" uniqueCount="355">
  <si>
    <t>Quý này năm nay</t>
  </si>
  <si>
    <t>Quý này năm trước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</si>
  <si>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</si>
  <si>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</si>
  <si>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</si>
  <si>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</si>
  <si>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</si>
  <si>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</si>
  <si>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</si>
  <si>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</si>
  <si>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</si>
  <si>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</si>
  <si>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</si>
  <si>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</si>
  <si>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</si>
  <si>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</si>
  <si>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</si>
  <si>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</si>
  <si>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</si>
  <si>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</si>
  <si>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</si>
  <si>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</si>
  <si>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</si>
  <si>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</si>
  <si>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</si>
  <si>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</si>
  <si>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</si>
  <si>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</si>
  <si>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</si>
  <si>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</si>
  <si>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</si>
  <si>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</si>
  <si>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</si>
  <si>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</si>
  <si>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</si>
  <si>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</si>
  <si>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</si>
  <si>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</si>
  <si>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</si>
  <si>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</si>
  <si>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</si>
  <si>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</si>
  <si>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</si>
  <si>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</si>
  <si>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</si>
  <si>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</si>
  <si>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</si>
  <si>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</si>
  <si>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</si>
  <si>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</si>
  <si>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03</t>
  </si>
  <si>
    <t>4. Tiền chi trả lãi vay</t>
  </si>
  <si>
    <t>04</t>
  </si>
  <si>
    <t xml:space="preserve">5. Tiền chi nộp thuế thu nhập doanh nghiệp </t>
  </si>
  <si>
    <t>05</t>
  </si>
  <si>
    <t>6. Tiền thu khác từ hoạt động kinh doanh</t>
  </si>
  <si>
    <t>06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</si>
  <si>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</si>
  <si>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</si>
  <si>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</si>
  <si>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</si>
  <si>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</si>
  <si>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</si>
  <si>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</si>
  <si>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</si>
  <si>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</si>
  <si>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</si>
  <si>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</si>
  <si>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</si>
  <si>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</si>
  <si>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</si>
  <si>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</si>
  <si>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</si>
  <si>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</si>
  <si>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</si>
  <si>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</si>
  <si>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</si>
  <si>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</si>
  <si>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</si>
  <si>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</si>
  <si>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</si>
  <si>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</si>
  <si>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</si>
  <si>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</si>
  <si>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</si>
  <si>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</si>
  <si>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Địa chỉ:270A Lý Thường Kiệt,P14,Quận 10,TPHCM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</si>
  <si>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</si>
  <si>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</si>
  <si>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</si>
  <si>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</si>
  <si>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</si>
  <si>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</si>
  <si>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</si>
  <si>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</si>
  <si>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</si>
  <si>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</si>
  <si>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</si>
  <si>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</si>
  <si>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</si>
  <si>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</si>
  <si>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</si>
  <si>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</si>
  <si>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</si>
  <si>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</si>
  <si>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</si>
  <si>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</si>
  <si>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</si>
  <si>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</si>
  <si>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</si>
  <si>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</si>
  <si>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</si>
  <si>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</si>
  <si>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</si>
  <si>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</si>
  <si>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</si>
  <si>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</si>
  <si>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</si>
  <si>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</si>
  <si>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</si>
  <si>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</si>
  <si>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</si>
  <si>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</si>
  <si>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</si>
  <si>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</si>
  <si>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</si>
  <si>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</si>
  <si>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</si>
  <si>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</si>
  <si>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</si>
  <si>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</si>
  <si>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</si>
  <si>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</si>
  <si>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</si>
  <si>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</si>
  <si>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</si>
  <si>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</si>
  <si>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</si>
  <si>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</si>
  <si>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</si>
  <si>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</si>
  <si>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</si>
  <si>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</si>
  <si>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</si>
  <si>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</si>
  <si>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</si>
  <si>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</si>
  <si>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</si>
  <si>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</si>
  <si>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</si>
  <si>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</si>
  <si>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</si>
  <si>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</si>
  <si>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</si>
  <si>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</si>
  <si>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</si>
  <si>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</si>
  <si>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</si>
  <si>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</si>
  <si>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</si>
  <si>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</si>
  <si>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</si>
  <si>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</si>
  <si>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</si>
  <si>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</si>
  <si>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</si>
  <si>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</si>
  <si>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</si>
  <si>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</si>
  <si>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</si>
  <si>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</si>
  <si>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</si>
  <si>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</si>
  <si>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</si>
  <si>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</si>
  <si>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</si>
  <si>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</si>
  <si>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</si>
  <si>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</si>
  <si>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</si>
  <si>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</si>
  <si>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</si>
  <si>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</si>
  <si>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</si>
  <si>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</si>
  <si>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</si>
  <si>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</si>
  <si>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</si>
  <si>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</si>
  <si>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</si>
  <si>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</si>
  <si>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</si>
  <si>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</si>
  <si>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</si>
  <si>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</si>
  <si>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</si>
  <si>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</si>
  <si>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</si>
  <si>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</si>
  <si>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</si>
  <si>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</si>
  <si>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</si>
  <si>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</si>
  <si>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</si>
  <si>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</si>
  <si>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</si>
  <si>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</si>
  <si>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</si>
  <si>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</si>
  <si>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</si>
  <si>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</si>
  <si>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</si>
  <si>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</si>
  <si>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</si>
  <si>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</si>
  <si>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</si>
  <si>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</si>
  <si>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</si>
  <si>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</si>
  <si>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</si>
  <si>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</si>
  <si>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</si>
  <si>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</si>
  <si>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</si>
  <si>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</si>
  <si>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</si>
  <si>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</si>
  <si>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</si>
  <si>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</si>
  <si>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</si>
  <si>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</si>
  <si>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</si>
  <si>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</si>
  <si>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</si>
  <si>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</si>
  <si>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</si>
  <si>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</si>
  <si>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</si>
  <si>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</si>
  <si>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</si>
  <si>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</si>
  <si>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</si>
  <si>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</si>
  <si>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</si>
  <si>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</si>
  <si>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</si>
  <si>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</si>
  <si>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</si>
  <si>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</si>
  <si>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</si>
  <si>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</si>
  <si>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</si>
  <si>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</si>
  <si>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</si>
  <si>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</si>
  <si>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</si>
  <si>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</si>
  <si>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</si>
  <si>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</si>
  <si>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</si>
  <si>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</si>
  <si>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</si>
  <si>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</si>
  <si>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</si>
  <si>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</si>
  <si>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</si>
  <si>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</si>
  <si>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</si>
  <si>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</si>
  <si>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</si>
  <si>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</si>
  <si>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</si>
  <si>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</si>
  <si>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</si>
  <si>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</si>
  <si>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</si>
  <si>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</si>
  <si>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2. Vật tư, hàng hóa nhận giữ hộ, nhận gia công</t>
  </si>
  <si>
    <t>3. Hàng hóa nhận bán hộ, nhận ký gửi, ký cược</t>
  </si>
  <si>
    <t>4. Nợ khó đòi đã xử lý</t>
  </si>
  <si>
    <t>5. Ngoại tệ các loại</t>
  </si>
  <si>
    <t>6. Dự toán chi sự nghiệp, dự án</t>
  </si>
  <si>
    <t xml:space="preserve">Số lũy kế từ đầu năm </t>
  </si>
  <si>
    <t xml:space="preserve">đến cuối quý này </t>
  </si>
  <si>
    <t>(Năm nay)</t>
  </si>
  <si>
    <t>(Năm trước)</t>
  </si>
  <si>
    <t>CHỈ TIÊU</t>
  </si>
  <si>
    <t>MCT</t>
  </si>
  <si>
    <t>KẾ TOÁN TRƯỞNG</t>
  </si>
  <si>
    <t>TỔNG GIÁM ĐỐC</t>
  </si>
  <si>
    <t>TM</t>
  </si>
  <si>
    <t>SỐ ĐẦU NĂM</t>
  </si>
  <si>
    <t>SỐ CUỐI KỲ</t>
  </si>
  <si>
    <t>NGƯỜI LẬP BIỂU</t>
  </si>
  <si>
    <t>Đoàn Thị Triệu Phước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</si>
  <si>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</si>
  <si>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</si>
  <si>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</si>
  <si>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</si>
  <si>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</si>
  <si>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</si>
  <si>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</si>
  <si>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</si>
  <si>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</si>
  <si>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</si>
  <si>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</si>
  <si>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</si>
  <si>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</si>
  <si>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V.14</t>
  </si>
  <si>
    <t>V.15</t>
  </si>
  <si>
    <t>V.16</t>
  </si>
  <si>
    <t>V.17</t>
  </si>
  <si>
    <t>V.18</t>
  </si>
  <si>
    <t>V.19</t>
  </si>
  <si>
    <t>V.20</t>
  </si>
  <si>
    <t>V.21</t>
  </si>
  <si>
    <t>V.22</t>
  </si>
  <si>
    <t>Mẫu số:B01-DN</t>
  </si>
  <si>
    <t>(Ban hành theo QĐ số 15/2006.QĐ-BTC</t>
  </si>
  <si>
    <t>ngày 20/03/2006 của bộ trưởng BTC)</t>
  </si>
  <si>
    <t>BẢNG CÂN ĐỐI KẾ TOÁN HỢP NHẤT</t>
  </si>
  <si>
    <t>Tel: 08.38655344       Fax: 08.38652487</t>
  </si>
  <si>
    <t>Mẫu số:B02-DN</t>
  </si>
  <si>
    <t>Địa chỉ:270A Lý Thường Kiệt, P14, Quận 10,TPHCM</t>
  </si>
  <si>
    <t>BÁO CÁO KẾT QUẢ HOẠT ĐỘNG KINH DOANH HỢP NHẤT</t>
  </si>
  <si>
    <t>VI.1</t>
  </si>
  <si>
    <t>VI.2</t>
  </si>
  <si>
    <t>VI.3</t>
  </si>
  <si>
    <t>VI.4</t>
  </si>
  <si>
    <t>VI.5</t>
  </si>
  <si>
    <t>VI.6</t>
  </si>
  <si>
    <t>VI.7</t>
  </si>
  <si>
    <t>VI.8</t>
  </si>
  <si>
    <t>VI.17</t>
  </si>
  <si>
    <t>VI.13</t>
  </si>
  <si>
    <t>VI.9</t>
  </si>
  <si>
    <t xml:space="preserve">                     Mẫu số:B03-DN</t>
  </si>
  <si>
    <t>(Theo phương pháp trực tiếp)</t>
  </si>
  <si>
    <t>NGƯỜI LẬP BIỂU                                                KẾ TOÁN TRƯỞNG</t>
  </si>
  <si>
    <t>2.Tiền chi trả vốn góp cho các chủ sở hữu, mua lại cổ phiếu của DN</t>
  </si>
  <si>
    <t>NGƯỜI LẬP BIỂU                                            KẾ TOÁN TRƯỞNG</t>
  </si>
  <si>
    <t>CÔNG TY CỔ PHẦN KASATI</t>
  </si>
  <si>
    <t>Nguyễn Long</t>
  </si>
  <si>
    <t>Đoàn Thị Triệu Phước                                      Nguyễn Long</t>
  </si>
  <si>
    <t xml:space="preserve">Đoàn Thị Triệu Phước                                               Nguyễn Long    </t>
  </si>
  <si>
    <t>lũy kế Q3.2011</t>
  </si>
  <si>
    <t>lũy kế Q3.2012</t>
  </si>
  <si>
    <t>QUÝ 1 NĂM 2014</t>
  </si>
  <si>
    <t>TPHCM, Ngày 09 tháng 05 năm 2014</t>
  </si>
  <si>
    <t>TẠI NGÀY 31.03.2014</t>
  </si>
  <si>
    <t>8.348,77</t>
  </si>
  <si>
    <t>34.361,71</t>
  </si>
  <si>
    <t>BÁO CÁO LƯU CHUYỂN TIỀN TỆ  HỢP NHẤT QUÝ 1 NĂM 2014</t>
  </si>
  <si>
    <t>Lê Minh Trí</t>
  </si>
  <si>
    <t>TPHCM, Ngày 09 tháng 05 năm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</si>
</sst>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37" fontId="2" fillId="0" borderId="10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7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7" fontId="5" fillId="0" borderId="1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37" fontId="5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37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13" xfId="0" applyFont="1" applyBorder="1" applyAlignment="1">
      <alignment/>
    </xf>
    <xf numFmtId="37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37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7" fontId="2" fillId="0" borderId="10" xfId="0" applyNumberFormat="1" applyFont="1" applyBorder="1" applyAlignment="1" quotePrefix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37" fontId="3" fillId="0" borderId="1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37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7" fontId="3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37" fontId="2" fillId="0" borderId="14" xfId="0" applyNumberFormat="1" applyFont="1" applyBorder="1" applyAlignment="1">
      <alignment/>
    </xf>
    <xf numFmtId="37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7" fontId="2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37" fontId="4" fillId="33" borderId="0" xfId="0" applyNumberFormat="1" applyFont="1" applyFill="1" applyAlignment="1">
      <alignment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8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37" fontId="4" fillId="33" borderId="0" xfId="0" applyNumberFormat="1" applyFont="1" applyFill="1" applyAlignment="1">
      <alignment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7" fontId="4" fillId="33" borderId="18" xfId="0" applyNumberFormat="1" applyFont="1" applyFill="1" applyBorder="1" applyAlignment="1">
      <alignment horizontal="center" vertical="center"/>
    </xf>
    <xf numFmtId="37" fontId="4" fillId="33" borderId="19" xfId="0" applyNumberFormat="1" applyFont="1" applyFill="1" applyBorder="1" applyAlignment="1">
      <alignment horizontal="center" vertical="center"/>
    </xf>
    <xf numFmtId="37" fontId="4" fillId="33" borderId="20" xfId="0" applyNumberFormat="1" applyFont="1" applyFill="1" applyBorder="1" applyAlignment="1">
      <alignment horizontal="center" vertical="center"/>
    </xf>
    <xf numFmtId="37" fontId="4" fillId="33" borderId="21" xfId="0" applyNumberFormat="1" applyFont="1" applyFill="1" applyBorder="1" applyAlignment="1">
      <alignment horizontal="center" vertical="center"/>
    </xf>
    <xf numFmtId="37" fontId="4" fillId="33" borderId="22" xfId="0" applyNumberFormat="1" applyFont="1" applyFill="1" applyBorder="1" applyAlignment="1">
      <alignment horizontal="center"/>
    </xf>
    <xf numFmtId="37" fontId="4" fillId="33" borderId="23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7" fontId="3" fillId="0" borderId="24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37" fontId="5" fillId="0" borderId="15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7" fontId="4" fillId="0" borderId="26" xfId="0" applyNumberFormat="1" applyFont="1" applyBorder="1" applyAlignment="1">
      <alignment/>
    </xf>
    <xf numFmtId="0" fontId="8" fillId="33" borderId="0" xfId="0" applyFont="1" applyFill="1" applyBorder="1" applyAlignment="1">
      <alignment horizontal="left"/>
    </xf>
    <xf numFmtId="37" fontId="2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37" fontId="4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37" fontId="4" fillId="33" borderId="0" xfId="0" applyNumberFormat="1" applyFont="1" applyFill="1" applyAlignment="1">
      <alignment horizontal="center"/>
    </xf>
    <xf numFmtId="37" fontId="47" fillId="0" borderId="1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37" fontId="4" fillId="0" borderId="27" xfId="0" applyNumberFormat="1" applyFont="1" applyBorder="1" applyAlignment="1">
      <alignment/>
    </xf>
    <xf numFmtId="37" fontId="5" fillId="0" borderId="15" xfId="0" applyNumberFormat="1" applyFont="1" applyBorder="1" applyAlignment="1">
      <alignment horizontal="right"/>
    </xf>
    <xf numFmtId="37" fontId="3" fillId="0" borderId="26" xfId="0" applyNumberFormat="1" applyFont="1" applyBorder="1" applyAlignment="1">
      <alignment/>
    </xf>
    <xf numFmtId="37" fontId="5" fillId="0" borderId="15" xfId="0" applyNumberFormat="1" applyFont="1" applyBorder="1" applyAlignment="1" quotePrefix="1">
      <alignment horizontal="right"/>
    </xf>
    <xf numFmtId="3" fontId="4" fillId="33" borderId="18" xfId="0" applyNumberFormat="1" applyFont="1" applyFill="1" applyBorder="1" applyAlignment="1">
      <alignment horizontal="center" vertical="center"/>
    </xf>
    <xf numFmtId="3" fontId="4" fillId="33" borderId="19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37" fontId="4" fillId="33" borderId="0" xfId="0" applyNumberFormat="1" applyFont="1" applyFill="1" applyAlignment="1">
      <alignment horizontal="center"/>
    </xf>
    <xf numFmtId="37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37" fontId="5" fillId="0" borderId="0" xfId="0" applyNumberFormat="1" applyFont="1" applyAlignment="1">
      <alignment/>
    </xf>
    <xf numFmtId="37" fontId="48" fillId="0" borderId="14" xfId="0" applyNumberFormat="1" applyFont="1" applyBorder="1" applyAlignment="1">
      <alignment/>
    </xf>
    <xf numFmtId="37" fontId="48" fillId="0" borderId="10" xfId="0" applyNumberFormat="1" applyFont="1" applyBorder="1" applyAlignment="1">
      <alignment/>
    </xf>
    <xf numFmtId="37" fontId="4" fillId="0" borderId="0" xfId="0" applyNumberFormat="1" applyFont="1" applyAlignment="1">
      <alignment horizontal="center"/>
    </xf>
    <xf numFmtId="3" fontId="4" fillId="33" borderId="0" xfId="0" applyNumberFormat="1" applyFont="1" applyFill="1" applyAlignment="1">
      <alignment horizontal="center"/>
    </xf>
    <xf numFmtId="37" fontId="10" fillId="0" borderId="0" xfId="0" applyNumberFormat="1" applyFont="1" applyAlignment="1">
      <alignment horizontal="right"/>
    </xf>
    <xf numFmtId="0" fontId="3" fillId="33" borderId="0" xfId="0" applyFont="1" applyFill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37" fontId="4" fillId="33" borderId="12" xfId="0" applyNumberFormat="1" applyFont="1" applyFill="1" applyBorder="1" applyAlignment="1">
      <alignment horizontal="center" vertical="center"/>
    </xf>
    <xf numFmtId="37" fontId="4" fillId="33" borderId="3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37" fontId="3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7" fontId="4" fillId="33" borderId="0" xfId="0" applyNumberFormat="1" applyFont="1" applyFill="1" applyAlignment="1">
      <alignment horizontal="center"/>
    </xf>
    <xf numFmtId="37" fontId="4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center" vertical="center"/>
    </xf>
    <xf numFmtId="3" fontId="1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2">
      <selection activeCell="M28" sqref="M28"/>
    </sheetView>
  </sheetViews>
  <sheetFormatPr defaultColWidth="9.140625" defaultRowHeight="12.75"/>
  <cols>
    <col min="1" max="1" width="54.421875" style="6" customWidth="1"/>
    <col min="2" max="2" width="5.140625" style="65" customWidth="1"/>
    <col min="3" max="3" width="5.28125" style="6" customWidth="1"/>
    <col min="4" max="4" width="15.28125" style="11" customWidth="1"/>
    <col min="5" max="5" width="16.7109375" style="11" customWidth="1"/>
    <col min="6" max="6" width="17.421875" style="11" customWidth="1"/>
    <col min="7" max="7" width="17.00390625" style="11" customWidth="1"/>
    <col min="8" max="8" width="9.140625" style="11" customWidth="1"/>
    <col min="9" max="10" width="12.28125" style="11" hidden="1" customWidth="1"/>
    <col min="11" max="16384" width="9.140625" style="6" customWidth="1"/>
  </cols>
  <sheetData>
    <row r="1" spans="1:10" s="87" customFormat="1" ht="15.75">
      <c r="A1" s="54" t="s">
        <v>341</v>
      </c>
      <c r="B1" s="56"/>
      <c r="C1" s="47"/>
      <c r="E1" s="48"/>
      <c r="F1" s="116" t="s">
        <v>322</v>
      </c>
      <c r="G1" s="116"/>
      <c r="I1" s="49"/>
      <c r="J1" s="49"/>
    </row>
    <row r="2" spans="1:10" s="87" customFormat="1" ht="14.25" customHeight="1">
      <c r="A2" s="55" t="s">
        <v>323</v>
      </c>
      <c r="B2" s="57"/>
      <c r="C2" s="47"/>
      <c r="E2" s="48"/>
      <c r="F2" s="116" t="s">
        <v>318</v>
      </c>
      <c r="G2" s="116"/>
      <c r="I2" s="49"/>
      <c r="J2" s="49"/>
    </row>
    <row r="3" spans="1:10" s="87" customFormat="1" ht="15.75" customHeight="1">
      <c r="A3" s="118" t="s">
        <v>321</v>
      </c>
      <c r="B3" s="118"/>
      <c r="C3" s="47"/>
      <c r="E3" s="48"/>
      <c r="F3" s="116" t="s">
        <v>319</v>
      </c>
      <c r="G3" s="116"/>
      <c r="I3" s="49"/>
      <c r="J3" s="49"/>
    </row>
    <row r="4" spans="2:10" s="87" customFormat="1" ht="18" customHeight="1">
      <c r="B4" s="47"/>
      <c r="C4" s="47"/>
      <c r="D4" s="48"/>
      <c r="E4" s="48"/>
      <c r="I4" s="49"/>
      <c r="J4" s="49"/>
    </row>
    <row r="5" spans="1:10" s="87" customFormat="1" ht="25.5" customHeight="1">
      <c r="A5" s="123" t="s">
        <v>324</v>
      </c>
      <c r="B5" s="123"/>
      <c r="C5" s="123"/>
      <c r="D5" s="123"/>
      <c r="E5" s="123"/>
      <c r="F5" s="123"/>
      <c r="G5" s="123"/>
      <c r="H5" s="61"/>
      <c r="I5" s="49"/>
      <c r="J5" s="49"/>
    </row>
    <row r="6" spans="1:10" s="87" customFormat="1" ht="24" customHeight="1">
      <c r="A6" s="124" t="s">
        <v>347</v>
      </c>
      <c r="B6" s="124"/>
      <c r="C6" s="124"/>
      <c r="D6" s="124"/>
      <c r="E6" s="124"/>
      <c r="F6" s="124"/>
      <c r="G6" s="124"/>
      <c r="H6" s="62"/>
      <c r="I6" s="49"/>
      <c r="J6" s="49"/>
    </row>
    <row r="7" spans="1:10" s="87" customFormat="1" ht="19.5" customHeight="1">
      <c r="A7" s="47"/>
      <c r="B7" s="47"/>
      <c r="C7" s="47"/>
      <c r="D7" s="88"/>
      <c r="E7" s="88"/>
      <c r="F7" s="88"/>
      <c r="G7" s="88"/>
      <c r="H7" s="49"/>
      <c r="I7" s="49"/>
      <c r="J7" s="49"/>
    </row>
    <row r="8" spans="1:10" s="47" customFormat="1" ht="18.75" customHeight="1">
      <c r="A8" s="122" t="s">
        <v>286</v>
      </c>
      <c r="B8" s="122" t="s">
        <v>287</v>
      </c>
      <c r="C8" s="119" t="s">
        <v>290</v>
      </c>
      <c r="D8" s="126" t="s">
        <v>0</v>
      </c>
      <c r="E8" s="127" t="s">
        <v>1</v>
      </c>
      <c r="F8" s="71" t="s">
        <v>282</v>
      </c>
      <c r="G8" s="72" t="s">
        <v>282</v>
      </c>
      <c r="H8" s="88"/>
      <c r="I8" s="108"/>
      <c r="J8" s="108"/>
    </row>
    <row r="9" spans="1:10" s="47" customFormat="1" ht="18.75" customHeight="1">
      <c r="A9" s="125"/>
      <c r="B9" s="122"/>
      <c r="C9" s="120"/>
      <c r="D9" s="126"/>
      <c r="E9" s="127"/>
      <c r="F9" s="73" t="s">
        <v>283</v>
      </c>
      <c r="G9" s="74" t="s">
        <v>283</v>
      </c>
      <c r="H9" s="88"/>
      <c r="I9" s="108"/>
      <c r="J9" s="108"/>
    </row>
    <row r="10" spans="1:10" s="47" customFormat="1" ht="12">
      <c r="A10" s="122"/>
      <c r="B10" s="122"/>
      <c r="C10" s="121"/>
      <c r="D10" s="126"/>
      <c r="E10" s="127"/>
      <c r="F10" s="75" t="s">
        <v>284</v>
      </c>
      <c r="G10" s="76" t="s">
        <v>285</v>
      </c>
      <c r="H10" s="88"/>
      <c r="I10" s="108" t="s">
        <v>346</v>
      </c>
      <c r="J10" s="108" t="s">
        <v>345</v>
      </c>
    </row>
    <row r="11" spans="1:10" ht="24" customHeight="1">
      <c r="A11" s="110" t="s">
        <v>2</v>
      </c>
      <c r="B11" s="111" t="s">
        <v>3</v>
      </c>
      <c r="C11" s="3" t="s">
        <v>325</v>
      </c>
      <c r="D11" s="109">
        <v>21081593395</v>
      </c>
      <c r="E11" s="109">
        <v>17312806252</v>
      </c>
      <c r="F11" s="109">
        <v>21081593395</v>
      </c>
      <c r="G11" s="94">
        <v>17312806252</v>
      </c>
      <c r="I11" s="11">
        <v>74118979932</v>
      </c>
      <c r="J11" s="11">
        <v>42601970780</v>
      </c>
    </row>
    <row r="12" spans="1:10" ht="24" customHeight="1">
      <c r="A12" s="9" t="s">
        <v>4</v>
      </c>
      <c r="B12" s="4" t="s">
        <v>5</v>
      </c>
      <c r="C12" s="4" t="s">
        <v>325</v>
      </c>
      <c r="D12" s="10">
        <v>12920000</v>
      </c>
      <c r="E12" s="10">
        <v>243810</v>
      </c>
      <c r="F12" s="10">
        <v>12920000</v>
      </c>
      <c r="G12" s="10">
        <v>243810</v>
      </c>
      <c r="I12" s="11">
        <v>196943329</v>
      </c>
      <c r="J12" s="11">
        <v>96312197</v>
      </c>
    </row>
    <row r="13" spans="1:10" ht="24" customHeight="1">
      <c r="A13" s="7" t="s">
        <v>6</v>
      </c>
      <c r="B13" s="3" t="s">
        <v>7</v>
      </c>
      <c r="C13" s="3" t="s">
        <v>325</v>
      </c>
      <c r="D13" s="8">
        <f>D11-D12</f>
        <v>21068673395</v>
      </c>
      <c r="E13" s="8">
        <v>17312562442</v>
      </c>
      <c r="F13" s="8">
        <v>21068673395</v>
      </c>
      <c r="G13" s="8">
        <v>17312562442</v>
      </c>
      <c r="I13" s="11">
        <v>73922036603</v>
      </c>
      <c r="J13" s="11">
        <v>42505658583</v>
      </c>
    </row>
    <row r="14" spans="1:10" ht="24" customHeight="1">
      <c r="A14" s="9" t="s">
        <v>8</v>
      </c>
      <c r="B14" s="4" t="s">
        <v>9</v>
      </c>
      <c r="C14" s="4" t="s">
        <v>326</v>
      </c>
      <c r="D14" s="10">
        <v>16182461788</v>
      </c>
      <c r="E14" s="10">
        <v>11391011726</v>
      </c>
      <c r="F14" s="10">
        <v>16182461788</v>
      </c>
      <c r="G14" s="10">
        <v>11391011726</v>
      </c>
      <c r="I14" s="11">
        <v>55003891696</v>
      </c>
      <c r="J14" s="11">
        <v>28952112959</v>
      </c>
    </row>
    <row r="15" spans="1:10" ht="24" customHeight="1">
      <c r="A15" s="7" t="s">
        <v>10</v>
      </c>
      <c r="B15" s="3" t="s">
        <v>11</v>
      </c>
      <c r="C15" s="3"/>
      <c r="D15" s="8">
        <f>D13-D14</f>
        <v>4886211607</v>
      </c>
      <c r="E15" s="8">
        <v>5921550716</v>
      </c>
      <c r="F15" s="8">
        <v>4886211607</v>
      </c>
      <c r="G15" s="8">
        <v>5921550716</v>
      </c>
      <c r="I15" s="11">
        <v>18918144907</v>
      </c>
      <c r="J15" s="11">
        <v>13553545624</v>
      </c>
    </row>
    <row r="16" spans="1:10" ht="24" customHeight="1">
      <c r="A16" s="9" t="s">
        <v>12</v>
      </c>
      <c r="B16" s="4" t="s">
        <v>13</v>
      </c>
      <c r="C16" s="4" t="s">
        <v>327</v>
      </c>
      <c r="D16" s="10">
        <v>169063482</v>
      </c>
      <c r="E16" s="10">
        <v>141032877</v>
      </c>
      <c r="F16" s="10">
        <v>169063482</v>
      </c>
      <c r="G16" s="10">
        <v>141032877</v>
      </c>
      <c r="I16" s="11">
        <v>459588444</v>
      </c>
      <c r="J16" s="11">
        <v>466503679</v>
      </c>
    </row>
    <row r="17" spans="1:10" ht="24" customHeight="1">
      <c r="A17" s="9" t="s">
        <v>14</v>
      </c>
      <c r="B17" s="4" t="s">
        <v>15</v>
      </c>
      <c r="C17" s="4" t="s">
        <v>328</v>
      </c>
      <c r="D17" s="10">
        <v>987000</v>
      </c>
      <c r="E17" s="10"/>
      <c r="F17" s="10">
        <v>987000</v>
      </c>
      <c r="G17" s="10"/>
      <c r="I17" s="11">
        <v>497192021</v>
      </c>
      <c r="J17" s="11">
        <v>1112963816</v>
      </c>
    </row>
    <row r="18" spans="1:10" ht="24" customHeight="1">
      <c r="A18" s="9" t="s">
        <v>16</v>
      </c>
      <c r="B18" s="4" t="s">
        <v>17</v>
      </c>
      <c r="C18" s="4"/>
      <c r="D18" s="10"/>
      <c r="E18" s="10"/>
      <c r="F18" s="10"/>
      <c r="G18" s="10"/>
      <c r="I18" s="11">
        <v>491976021</v>
      </c>
      <c r="J18" s="11">
        <v>1006307110</v>
      </c>
    </row>
    <row r="19" spans="1:10" ht="24" customHeight="1">
      <c r="A19" s="9" t="s">
        <v>18</v>
      </c>
      <c r="B19" s="4" t="s">
        <v>19</v>
      </c>
      <c r="C19" s="4" t="s">
        <v>329</v>
      </c>
      <c r="D19" s="10"/>
      <c r="E19" s="10">
        <v>102222506</v>
      </c>
      <c r="F19" s="10"/>
      <c r="G19" s="10">
        <v>102222506</v>
      </c>
      <c r="I19" s="11">
        <v>382797811</v>
      </c>
      <c r="J19" s="11">
        <v>460960958</v>
      </c>
    </row>
    <row r="20" spans="1:10" ht="24" customHeight="1">
      <c r="A20" s="9" t="s">
        <v>20</v>
      </c>
      <c r="B20" s="4" t="s">
        <v>21</v>
      </c>
      <c r="C20" s="4" t="s">
        <v>330</v>
      </c>
      <c r="D20" s="10">
        <v>5705656396</v>
      </c>
      <c r="E20" s="10">
        <v>5553400022</v>
      </c>
      <c r="F20" s="10">
        <v>5705656396</v>
      </c>
      <c r="G20" s="10">
        <v>5553400022</v>
      </c>
      <c r="I20" s="11">
        <v>20207597628</v>
      </c>
      <c r="J20" s="11">
        <v>16423210552</v>
      </c>
    </row>
    <row r="21" spans="1:10" ht="24" customHeight="1">
      <c r="A21" s="7" t="s">
        <v>22</v>
      </c>
      <c r="B21" s="3" t="s">
        <v>23</v>
      </c>
      <c r="C21" s="3"/>
      <c r="D21" s="8">
        <f>D15+D16-D17-D19-D20</f>
        <v>-651368307</v>
      </c>
      <c r="E21" s="8">
        <v>406961065</v>
      </c>
      <c r="F21" s="8">
        <v>-651368307</v>
      </c>
      <c r="G21" s="8">
        <v>406961065</v>
      </c>
      <c r="I21" s="11">
        <v>-1709854109</v>
      </c>
      <c r="J21" s="11">
        <v>-3977086023</v>
      </c>
    </row>
    <row r="22" spans="1:10" ht="24" customHeight="1">
      <c r="A22" s="9" t="s">
        <v>24</v>
      </c>
      <c r="B22" s="4" t="s">
        <v>25</v>
      </c>
      <c r="C22" s="4" t="s">
        <v>331</v>
      </c>
      <c r="D22" s="10">
        <v>40827719</v>
      </c>
      <c r="E22" s="10">
        <v>5600000</v>
      </c>
      <c r="F22" s="10">
        <v>40827719</v>
      </c>
      <c r="G22" s="10">
        <v>5600000</v>
      </c>
      <c r="I22" s="11">
        <v>559513424</v>
      </c>
      <c r="J22" s="11">
        <v>23370007</v>
      </c>
    </row>
    <row r="23" spans="1:10" ht="24" customHeight="1">
      <c r="A23" s="9" t="s">
        <v>26</v>
      </c>
      <c r="B23" s="4" t="s">
        <v>27</v>
      </c>
      <c r="C23" s="4" t="s">
        <v>332</v>
      </c>
      <c r="D23" s="10">
        <v>13346619</v>
      </c>
      <c r="E23" s="10">
        <v>268560288</v>
      </c>
      <c r="F23" s="10">
        <v>13346619</v>
      </c>
      <c r="G23" s="10">
        <v>268560288</v>
      </c>
      <c r="I23" s="11">
        <v>127108386</v>
      </c>
      <c r="J23" s="11">
        <v>12234988</v>
      </c>
    </row>
    <row r="24" spans="1:10" ht="24" customHeight="1">
      <c r="A24" s="7" t="s">
        <v>28</v>
      </c>
      <c r="B24" s="3" t="s">
        <v>29</v>
      </c>
      <c r="C24" s="3"/>
      <c r="D24" s="8">
        <f>D22-D23</f>
        <v>27481100</v>
      </c>
      <c r="E24" s="8">
        <v>-262960288</v>
      </c>
      <c r="F24" s="8">
        <v>27481100</v>
      </c>
      <c r="G24" s="8">
        <v>-262960288</v>
      </c>
      <c r="I24" s="11">
        <v>432405038</v>
      </c>
      <c r="J24" s="11">
        <v>11135019</v>
      </c>
    </row>
    <row r="25" spans="1:7" ht="24" customHeight="1">
      <c r="A25" s="9" t="s">
        <v>30</v>
      </c>
      <c r="B25" s="4" t="s">
        <v>31</v>
      </c>
      <c r="C25" s="4"/>
      <c r="D25" s="82"/>
      <c r="E25" s="82"/>
      <c r="F25" s="82"/>
      <c r="G25" s="95"/>
    </row>
    <row r="26" spans="1:10" ht="24" customHeight="1" thickBot="1">
      <c r="A26" s="7" t="s">
        <v>32</v>
      </c>
      <c r="B26" s="3" t="s">
        <v>33</v>
      </c>
      <c r="C26" s="3"/>
      <c r="D26" s="84">
        <f>D21+D24</f>
        <v>-623887207</v>
      </c>
      <c r="E26" s="84">
        <v>144000777</v>
      </c>
      <c r="F26" s="84">
        <v>-623887207</v>
      </c>
      <c r="G26" s="96">
        <v>144000777</v>
      </c>
      <c r="I26" s="11">
        <v>-1277449071</v>
      </c>
      <c r="J26" s="11">
        <v>-3965951004</v>
      </c>
    </row>
    <row r="27" spans="1:9" ht="24" customHeight="1" thickTop="1">
      <c r="A27" s="9" t="s">
        <v>34</v>
      </c>
      <c r="B27" s="4" t="s">
        <v>35</v>
      </c>
      <c r="C27" s="4" t="s">
        <v>333</v>
      </c>
      <c r="D27" s="83">
        <v>108167103</v>
      </c>
      <c r="E27" s="83">
        <v>112775350</v>
      </c>
      <c r="F27" s="83">
        <v>108167103</v>
      </c>
      <c r="G27" s="83">
        <v>112775350</v>
      </c>
      <c r="I27" s="11">
        <v>627447536</v>
      </c>
    </row>
    <row r="28" spans="1:7" ht="24" customHeight="1">
      <c r="A28" s="9" t="s">
        <v>36</v>
      </c>
      <c r="B28" s="4" t="s">
        <v>37</v>
      </c>
      <c r="C28" s="4" t="s">
        <v>334</v>
      </c>
      <c r="D28" s="82"/>
      <c r="E28" s="82"/>
      <c r="F28" s="82"/>
      <c r="G28" s="97"/>
    </row>
    <row r="29" spans="1:10" ht="24" customHeight="1" thickBot="1">
      <c r="A29" s="7" t="s">
        <v>38</v>
      </c>
      <c r="B29" s="3" t="s">
        <v>39</v>
      </c>
      <c r="C29" s="3"/>
      <c r="D29" s="84">
        <f>D26-D27</f>
        <v>-732054310</v>
      </c>
      <c r="E29" s="84">
        <v>31225427</v>
      </c>
      <c r="F29" s="84">
        <v>-732054310</v>
      </c>
      <c r="G29" s="96">
        <v>31225427</v>
      </c>
      <c r="I29" s="11">
        <v>-1904896607</v>
      </c>
      <c r="J29" s="11">
        <v>-3965951004</v>
      </c>
    </row>
    <row r="30" spans="1:9" ht="24" customHeight="1" thickTop="1">
      <c r="A30" s="9" t="s">
        <v>40</v>
      </c>
      <c r="B30" s="4" t="s">
        <v>41</v>
      </c>
      <c r="C30" s="4"/>
      <c r="D30" s="83">
        <v>183428791</v>
      </c>
      <c r="E30" s="113">
        <v>161821349.2367</v>
      </c>
      <c r="F30" s="83">
        <v>183428791</v>
      </c>
      <c r="G30" s="10">
        <v>161821349.2367</v>
      </c>
      <c r="I30" s="11">
        <v>1414795598</v>
      </c>
    </row>
    <row r="31" spans="1:9" ht="24" customHeight="1">
      <c r="A31" s="9" t="s">
        <v>42</v>
      </c>
      <c r="B31" s="4" t="s">
        <v>43</v>
      </c>
      <c r="C31" s="4"/>
      <c r="D31" s="10">
        <f>D29-D30</f>
        <v>-915483101</v>
      </c>
      <c r="E31" s="114">
        <v>-130595922.2367</v>
      </c>
      <c r="F31" s="10">
        <v>-915483101</v>
      </c>
      <c r="G31" s="10">
        <v>-130595922.2367</v>
      </c>
      <c r="I31" s="11">
        <v>-3319692205</v>
      </c>
    </row>
    <row r="32" spans="1:10" ht="24" customHeight="1">
      <c r="A32" s="12" t="s">
        <v>44</v>
      </c>
      <c r="B32" s="5" t="s">
        <v>45</v>
      </c>
      <c r="C32" s="5" t="s">
        <v>335</v>
      </c>
      <c r="D32" s="13">
        <f>D31/2996010</f>
        <v>-305.56743835968507</v>
      </c>
      <c r="E32" s="13">
        <v>-43.58994871068521</v>
      </c>
      <c r="F32" s="13">
        <v>-305.56743835968507</v>
      </c>
      <c r="G32" s="13">
        <v>-43.58994871068521</v>
      </c>
      <c r="I32" s="11">
        <v>-1108.0377585522078</v>
      </c>
      <c r="J32" s="11">
        <v>-1323.74424784964</v>
      </c>
    </row>
    <row r="34" spans="5:7" ht="12.75">
      <c r="E34" s="117" t="s">
        <v>348</v>
      </c>
      <c r="F34" s="117"/>
      <c r="G34" s="117"/>
    </row>
    <row r="35" ht="6.75" customHeight="1"/>
    <row r="36" spans="1:7" ht="12">
      <c r="A36" s="6" t="s">
        <v>293</v>
      </c>
      <c r="D36" s="11" t="s">
        <v>288</v>
      </c>
      <c r="F36" s="115" t="s">
        <v>289</v>
      </c>
      <c r="G36" s="115"/>
    </row>
    <row r="40" ht="4.5" customHeight="1"/>
    <row r="41" ht="4.5" customHeight="1"/>
    <row r="42" ht="3" customHeight="1"/>
    <row r="43" spans="1:7" ht="12.75">
      <c r="A43" s="19" t="s">
        <v>294</v>
      </c>
      <c r="D43" s="81" t="s">
        <v>342</v>
      </c>
      <c r="F43" s="115" t="s">
        <v>353</v>
      </c>
      <c r="G43" s="115"/>
    </row>
  </sheetData>
  <sheetProtection/>
  <mergeCells count="14">
    <mergeCell ref="A3:B3"/>
    <mergeCell ref="C8:C10"/>
    <mergeCell ref="B8:B10"/>
    <mergeCell ref="A5:G5"/>
    <mergeCell ref="A6:G6"/>
    <mergeCell ref="A8:A10"/>
    <mergeCell ref="D8:D10"/>
    <mergeCell ref="E8:E10"/>
    <mergeCell ref="F43:G43"/>
    <mergeCell ref="F1:G1"/>
    <mergeCell ref="F2:G2"/>
    <mergeCell ref="F3:G3"/>
    <mergeCell ref="F36:G36"/>
    <mergeCell ref="E34:G34"/>
  </mergeCells>
  <printOptions/>
  <pageMargins left="0.4" right="0.17" top="1.15" bottom="1.37" header="0.42" footer="0.18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04">
      <selection activeCell="I109" sqref="I109"/>
    </sheetView>
  </sheetViews>
  <sheetFormatPr defaultColWidth="9.140625" defaultRowHeight="12.75"/>
  <cols>
    <col min="1" max="1" width="42.140625" style="6" customWidth="1"/>
    <col min="2" max="2" width="6.421875" style="65" customWidth="1"/>
    <col min="3" max="3" width="5.140625" style="65" customWidth="1"/>
    <col min="4" max="4" width="16.00390625" style="11" customWidth="1"/>
    <col min="5" max="5" width="18.8515625" style="11" customWidth="1"/>
    <col min="6" max="6" width="9.140625" style="6" customWidth="1"/>
    <col min="7" max="7" width="12.8515625" style="6" bestFit="1" customWidth="1"/>
    <col min="8" max="8" width="11.421875" style="6" bestFit="1" customWidth="1"/>
    <col min="9" max="16384" width="9.140625" style="6" customWidth="1"/>
  </cols>
  <sheetData>
    <row r="1" spans="1:10" s="90" customFormat="1" ht="15.75">
      <c r="A1" s="85" t="s">
        <v>341</v>
      </c>
      <c r="B1" s="52"/>
      <c r="C1" s="53"/>
      <c r="D1" s="130" t="s">
        <v>317</v>
      </c>
      <c r="E1" s="130"/>
      <c r="F1" s="48"/>
      <c r="G1" s="48"/>
      <c r="I1" s="48"/>
      <c r="J1" s="48"/>
    </row>
    <row r="2" spans="1:10" s="90" customFormat="1" ht="12.75">
      <c r="A2" s="128" t="s">
        <v>86</v>
      </c>
      <c r="B2" s="128"/>
      <c r="C2" s="47"/>
      <c r="D2" s="130" t="s">
        <v>318</v>
      </c>
      <c r="E2" s="130"/>
      <c r="F2" s="48"/>
      <c r="G2" s="48"/>
      <c r="I2" s="48"/>
      <c r="J2" s="48"/>
    </row>
    <row r="3" spans="1:10" s="90" customFormat="1" ht="12.75">
      <c r="A3" s="118" t="s">
        <v>321</v>
      </c>
      <c r="B3" s="118"/>
      <c r="C3" s="47"/>
      <c r="D3" s="130" t="s">
        <v>319</v>
      </c>
      <c r="E3" s="130"/>
      <c r="F3" s="48"/>
      <c r="G3" s="48"/>
      <c r="I3" s="48"/>
      <c r="J3" s="48"/>
    </row>
    <row r="4" spans="2:10" s="90" customFormat="1" ht="16.5" customHeight="1">
      <c r="B4" s="47"/>
      <c r="C4" s="47"/>
      <c r="D4" s="49"/>
      <c r="E4" s="129"/>
      <c r="F4" s="129"/>
      <c r="G4" s="129"/>
      <c r="I4" s="48"/>
      <c r="J4" s="48"/>
    </row>
    <row r="5" spans="1:10" s="90" customFormat="1" ht="19.5" customHeight="1">
      <c r="A5" s="123" t="s">
        <v>320</v>
      </c>
      <c r="B5" s="123"/>
      <c r="C5" s="123"/>
      <c r="D5" s="123"/>
      <c r="E5" s="123"/>
      <c r="F5" s="50"/>
      <c r="G5" s="50"/>
      <c r="I5" s="48"/>
      <c r="J5" s="48"/>
    </row>
    <row r="6" spans="1:10" s="90" customFormat="1" ht="19.5" customHeight="1">
      <c r="A6" s="131" t="s">
        <v>349</v>
      </c>
      <c r="B6" s="131"/>
      <c r="C6" s="131"/>
      <c r="D6" s="131"/>
      <c r="E6" s="131"/>
      <c r="F6" s="51"/>
      <c r="G6" s="51"/>
      <c r="I6" s="48"/>
      <c r="J6" s="48"/>
    </row>
    <row r="7" spans="1:10" s="90" customFormat="1" ht="10.5" customHeight="1">
      <c r="A7" s="47"/>
      <c r="B7" s="47"/>
      <c r="C7" s="47"/>
      <c r="D7" s="91"/>
      <c r="E7" s="91"/>
      <c r="F7" s="47"/>
      <c r="G7" s="47"/>
      <c r="I7" s="48"/>
      <c r="J7" s="48"/>
    </row>
    <row r="8" spans="1:10" s="90" customFormat="1" ht="6" customHeight="1">
      <c r="A8" s="47"/>
      <c r="B8" s="47"/>
      <c r="C8" s="47"/>
      <c r="D8" s="91"/>
      <c r="E8" s="91"/>
      <c r="F8" s="47"/>
      <c r="G8" s="47"/>
      <c r="I8" s="48"/>
      <c r="J8" s="48"/>
    </row>
    <row r="9" spans="1:6" s="89" customFormat="1" ht="22.5" customHeight="1">
      <c r="A9" s="14" t="s">
        <v>286</v>
      </c>
      <c r="B9" s="14" t="s">
        <v>287</v>
      </c>
      <c r="C9" s="14" t="s">
        <v>290</v>
      </c>
      <c r="D9" s="15" t="s">
        <v>292</v>
      </c>
      <c r="E9" s="15" t="s">
        <v>291</v>
      </c>
      <c r="F9" s="16"/>
    </row>
    <row r="10" spans="1:5" s="19" customFormat="1" ht="21" customHeight="1">
      <c r="A10" s="17" t="s">
        <v>87</v>
      </c>
      <c r="B10" s="44"/>
      <c r="C10" s="44"/>
      <c r="D10" s="18"/>
      <c r="E10" s="18"/>
    </row>
    <row r="11" spans="1:5" s="19" customFormat="1" ht="21.75" customHeight="1">
      <c r="A11" s="20" t="s">
        <v>88</v>
      </c>
      <c r="B11" s="45" t="s">
        <v>89</v>
      </c>
      <c r="C11" s="21"/>
      <c r="D11" s="22">
        <f>D12+D15+D18+D25+D28</f>
        <v>75504034425</v>
      </c>
      <c r="E11" s="22">
        <f>E12+E15+E18+E25+E28</f>
        <v>89865227444</v>
      </c>
    </row>
    <row r="12" spans="1:5" s="19" customFormat="1" ht="21.75" customHeight="1">
      <c r="A12" s="23" t="s">
        <v>90</v>
      </c>
      <c r="B12" s="25" t="s">
        <v>91</v>
      </c>
      <c r="C12" s="25" t="s">
        <v>295</v>
      </c>
      <c r="D12" s="2">
        <f>D13+D14</f>
        <v>13579819146</v>
      </c>
      <c r="E12" s="2">
        <f>E13+E14</f>
        <v>12025542576</v>
      </c>
    </row>
    <row r="13" spans="1:5" s="19" customFormat="1" ht="21.75" customHeight="1">
      <c r="A13" s="26" t="s">
        <v>92</v>
      </c>
      <c r="B13" s="27" t="s">
        <v>93</v>
      </c>
      <c r="C13" s="27"/>
      <c r="D13" s="1">
        <v>8579819146</v>
      </c>
      <c r="E13" s="1">
        <v>7665542576</v>
      </c>
    </row>
    <row r="14" spans="1:5" s="19" customFormat="1" ht="21.75" customHeight="1">
      <c r="A14" s="26" t="s">
        <v>94</v>
      </c>
      <c r="B14" s="27" t="s">
        <v>95</v>
      </c>
      <c r="C14" s="27"/>
      <c r="D14" s="1">
        <v>5000000000</v>
      </c>
      <c r="E14" s="1">
        <v>4360000000</v>
      </c>
    </row>
    <row r="15" spans="1:5" s="19" customFormat="1" ht="21.75" customHeight="1">
      <c r="A15" s="24" t="s">
        <v>96</v>
      </c>
      <c r="B15" s="25" t="s">
        <v>97</v>
      </c>
      <c r="C15" s="25"/>
      <c r="D15" s="2">
        <f>D16</f>
        <v>2034115675</v>
      </c>
      <c r="E15" s="2">
        <f>E16</f>
        <v>3122328675</v>
      </c>
    </row>
    <row r="16" spans="1:5" s="19" customFormat="1" ht="21.75" customHeight="1">
      <c r="A16" s="26" t="s">
        <v>98</v>
      </c>
      <c r="B16" s="27" t="s">
        <v>99</v>
      </c>
      <c r="C16" s="27"/>
      <c r="D16" s="1">
        <v>2034115675</v>
      </c>
      <c r="E16" s="1">
        <v>3122328675</v>
      </c>
    </row>
    <row r="17" spans="1:5" s="19" customFormat="1" ht="21.75" customHeight="1">
      <c r="A17" s="26" t="s">
        <v>100</v>
      </c>
      <c r="B17" s="27" t="s">
        <v>101</v>
      </c>
      <c r="C17" s="27"/>
      <c r="D17" s="1"/>
      <c r="E17" s="1"/>
    </row>
    <row r="18" spans="1:5" s="19" customFormat="1" ht="21.75" customHeight="1">
      <c r="A18" s="24" t="s">
        <v>102</v>
      </c>
      <c r="B18" s="25" t="s">
        <v>103</v>
      </c>
      <c r="C18" s="25"/>
      <c r="D18" s="92">
        <f>D19+D20+D21+D23</f>
        <v>40765421912</v>
      </c>
      <c r="E18" s="92">
        <f>E19+E20+E21+E23</f>
        <v>60882386553</v>
      </c>
    </row>
    <row r="19" spans="1:5" s="19" customFormat="1" ht="21.75" customHeight="1">
      <c r="A19" s="26" t="s">
        <v>104</v>
      </c>
      <c r="B19" s="27" t="s">
        <v>105</v>
      </c>
      <c r="C19" s="27" t="s">
        <v>296</v>
      </c>
      <c r="D19" s="1">
        <v>39033495708</v>
      </c>
      <c r="E19" s="1">
        <v>59342279491</v>
      </c>
    </row>
    <row r="20" spans="1:5" s="19" customFormat="1" ht="21.75" customHeight="1">
      <c r="A20" s="26" t="s">
        <v>106</v>
      </c>
      <c r="B20" s="27" t="s">
        <v>107</v>
      </c>
      <c r="C20" s="27" t="s">
        <v>297</v>
      </c>
      <c r="D20" s="1">
        <v>147653400</v>
      </c>
      <c r="E20" s="1">
        <v>391671934</v>
      </c>
    </row>
    <row r="21" spans="1:5" s="19" customFormat="1" ht="21.75" customHeight="1">
      <c r="A21" s="26" t="s">
        <v>108</v>
      </c>
      <c r="B21" s="27" t="s">
        <v>109</v>
      </c>
      <c r="C21" s="27"/>
      <c r="D21" s="1"/>
      <c r="E21" s="1"/>
    </row>
    <row r="22" spans="1:5" s="19" customFormat="1" ht="21.75" customHeight="1">
      <c r="A22" s="26" t="s">
        <v>110</v>
      </c>
      <c r="B22" s="27" t="s">
        <v>111</v>
      </c>
      <c r="C22" s="27"/>
      <c r="D22" s="1"/>
      <c r="E22" s="1"/>
    </row>
    <row r="23" spans="1:5" s="19" customFormat="1" ht="21.75" customHeight="1">
      <c r="A23" s="26" t="s">
        <v>112</v>
      </c>
      <c r="B23" s="27" t="s">
        <v>113</v>
      </c>
      <c r="C23" s="27" t="s">
        <v>298</v>
      </c>
      <c r="D23" s="1">
        <v>1584272804</v>
      </c>
      <c r="E23" s="1">
        <v>1148435128</v>
      </c>
    </row>
    <row r="24" spans="1:5" s="19" customFormat="1" ht="21.75" customHeight="1">
      <c r="A24" s="26" t="s">
        <v>114</v>
      </c>
      <c r="B24" s="27" t="s">
        <v>115</v>
      </c>
      <c r="C24" s="27"/>
      <c r="D24" s="1"/>
      <c r="E24" s="1"/>
    </row>
    <row r="25" spans="1:5" s="19" customFormat="1" ht="21.75" customHeight="1">
      <c r="A25" s="24" t="s">
        <v>116</v>
      </c>
      <c r="B25" s="25" t="s">
        <v>117</v>
      </c>
      <c r="C25" s="25"/>
      <c r="D25" s="2">
        <f>D26+D27</f>
        <v>13636257284</v>
      </c>
      <c r="E25" s="2">
        <f>E26+E27</f>
        <v>10332409466</v>
      </c>
    </row>
    <row r="26" spans="1:5" s="19" customFormat="1" ht="21.75" customHeight="1">
      <c r="A26" s="26" t="s">
        <v>118</v>
      </c>
      <c r="B26" s="27" t="s">
        <v>119</v>
      </c>
      <c r="C26" s="27" t="s">
        <v>299</v>
      </c>
      <c r="D26" s="1">
        <v>13636257284</v>
      </c>
      <c r="E26" s="1">
        <v>10332409466</v>
      </c>
    </row>
    <row r="27" spans="1:5" s="19" customFormat="1" ht="21.75" customHeight="1">
      <c r="A27" s="26" t="s">
        <v>120</v>
      </c>
      <c r="B27" s="27" t="s">
        <v>121</v>
      </c>
      <c r="C27" s="27" t="s">
        <v>300</v>
      </c>
      <c r="D27" s="28"/>
      <c r="E27" s="28"/>
    </row>
    <row r="28" spans="1:5" s="19" customFormat="1" ht="21.75" customHeight="1">
      <c r="A28" s="24" t="s">
        <v>122</v>
      </c>
      <c r="B28" s="25" t="s">
        <v>123</v>
      </c>
      <c r="C28" s="25"/>
      <c r="D28" s="2">
        <f>D29+D30+D31+D32</f>
        <v>5488420408</v>
      </c>
      <c r="E28" s="2">
        <f>E29+E30+E31+E32</f>
        <v>3502560174</v>
      </c>
    </row>
    <row r="29" spans="1:5" s="19" customFormat="1" ht="21.75" customHeight="1">
      <c r="A29" s="26" t="s">
        <v>124</v>
      </c>
      <c r="B29" s="27" t="s">
        <v>125</v>
      </c>
      <c r="C29" s="27" t="s">
        <v>301</v>
      </c>
      <c r="D29" s="1">
        <v>432361928</v>
      </c>
      <c r="E29" s="1">
        <v>394974995</v>
      </c>
    </row>
    <row r="30" spans="1:5" s="19" customFormat="1" ht="21.75" customHeight="1">
      <c r="A30" s="26" t="s">
        <v>126</v>
      </c>
      <c r="B30" s="27" t="s">
        <v>127</v>
      </c>
      <c r="C30" s="27"/>
      <c r="D30" s="1"/>
      <c r="E30" s="1"/>
    </row>
    <row r="31" spans="1:5" s="19" customFormat="1" ht="21.75" customHeight="1">
      <c r="A31" s="26" t="s">
        <v>128</v>
      </c>
      <c r="B31" s="27" t="s">
        <v>129</v>
      </c>
      <c r="C31" s="27"/>
      <c r="D31" s="1"/>
      <c r="E31" s="1"/>
    </row>
    <row r="32" spans="1:5" s="19" customFormat="1" ht="21.75" customHeight="1">
      <c r="A32" s="26" t="s">
        <v>130</v>
      </c>
      <c r="B32" s="27" t="s">
        <v>131</v>
      </c>
      <c r="C32" s="27" t="s">
        <v>302</v>
      </c>
      <c r="D32" s="1">
        <v>5056058480</v>
      </c>
      <c r="E32" s="1">
        <v>3107585179</v>
      </c>
    </row>
    <row r="33" spans="1:5" s="19" customFormat="1" ht="21.75" customHeight="1">
      <c r="A33" s="24" t="s">
        <v>132</v>
      </c>
      <c r="B33" s="25" t="s">
        <v>133</v>
      </c>
      <c r="C33" s="25"/>
      <c r="D33" s="2">
        <f>D40+D54+D59</f>
        <v>6083215439</v>
      </c>
      <c r="E33" s="2">
        <f>E40+E54+E59</f>
        <v>6920444482</v>
      </c>
    </row>
    <row r="34" spans="1:5" s="19" customFormat="1" ht="21.75" customHeight="1">
      <c r="A34" s="24" t="s">
        <v>134</v>
      </c>
      <c r="B34" s="25" t="s">
        <v>135</v>
      </c>
      <c r="C34" s="25"/>
      <c r="D34" s="2"/>
      <c r="E34" s="2"/>
    </row>
    <row r="35" spans="1:5" s="19" customFormat="1" ht="21.75" customHeight="1">
      <c r="A35" s="26" t="s">
        <v>136</v>
      </c>
      <c r="B35" s="27" t="s">
        <v>137</v>
      </c>
      <c r="C35" s="27"/>
      <c r="D35" s="1"/>
      <c r="E35" s="1"/>
    </row>
    <row r="36" spans="1:5" s="19" customFormat="1" ht="21.75" customHeight="1">
      <c r="A36" s="26" t="s">
        <v>138</v>
      </c>
      <c r="B36" s="27" t="s">
        <v>139</v>
      </c>
      <c r="C36" s="27"/>
      <c r="D36" s="1"/>
      <c r="E36" s="1"/>
    </row>
    <row r="37" spans="1:5" s="19" customFormat="1" ht="21.75" customHeight="1">
      <c r="A37" s="26" t="s">
        <v>140</v>
      </c>
      <c r="B37" s="27" t="s">
        <v>141</v>
      </c>
      <c r="C37" s="27"/>
      <c r="D37" s="1"/>
      <c r="E37" s="1"/>
    </row>
    <row r="38" spans="1:5" s="19" customFormat="1" ht="21.75" customHeight="1">
      <c r="A38" s="26" t="s">
        <v>142</v>
      </c>
      <c r="B38" s="27" t="s">
        <v>143</v>
      </c>
      <c r="C38" s="27"/>
      <c r="D38" s="1"/>
      <c r="E38" s="1"/>
    </row>
    <row r="39" spans="1:5" s="19" customFormat="1" ht="21.75" customHeight="1">
      <c r="A39" s="26" t="s">
        <v>144</v>
      </c>
      <c r="B39" s="27" t="s">
        <v>145</v>
      </c>
      <c r="C39" s="27"/>
      <c r="D39" s="1"/>
      <c r="E39" s="1"/>
    </row>
    <row r="40" spans="1:5" s="19" customFormat="1" ht="21.75" customHeight="1">
      <c r="A40" s="24" t="s">
        <v>146</v>
      </c>
      <c r="B40" s="25" t="s">
        <v>147</v>
      </c>
      <c r="C40" s="25"/>
      <c r="D40" s="2">
        <f>D41+D47+D50</f>
        <v>3498531497</v>
      </c>
      <c r="E40" s="2">
        <f>E41+E47+E50</f>
        <v>3939478299</v>
      </c>
    </row>
    <row r="41" spans="1:5" s="19" customFormat="1" ht="21.75" customHeight="1">
      <c r="A41" s="24" t="s">
        <v>148</v>
      </c>
      <c r="B41" s="25" t="s">
        <v>149</v>
      </c>
      <c r="C41" s="25" t="s">
        <v>303</v>
      </c>
      <c r="D41" s="2">
        <f>D42+D43</f>
        <v>3175750704</v>
      </c>
      <c r="E41" s="2">
        <f>E42+E43</f>
        <v>3569632753</v>
      </c>
    </row>
    <row r="42" spans="1:5" s="19" customFormat="1" ht="21.75" customHeight="1">
      <c r="A42" s="26" t="s">
        <v>150</v>
      </c>
      <c r="B42" s="27" t="s">
        <v>151</v>
      </c>
      <c r="C42" s="27"/>
      <c r="D42" s="1">
        <v>41380017275</v>
      </c>
      <c r="E42" s="1">
        <v>41380017275</v>
      </c>
    </row>
    <row r="43" spans="1:5" s="19" customFormat="1" ht="21.75" customHeight="1">
      <c r="A43" s="26" t="s">
        <v>152</v>
      </c>
      <c r="B43" s="27" t="s">
        <v>153</v>
      </c>
      <c r="C43" s="27"/>
      <c r="D43" s="1">
        <v>-38204266571</v>
      </c>
      <c r="E43" s="1">
        <v>-37810384522</v>
      </c>
    </row>
    <row r="44" spans="1:5" s="19" customFormat="1" ht="21.75" customHeight="1">
      <c r="A44" s="24" t="s">
        <v>154</v>
      </c>
      <c r="B44" s="25" t="s">
        <v>155</v>
      </c>
      <c r="C44" s="25"/>
      <c r="D44" s="2"/>
      <c r="E44" s="2"/>
    </row>
    <row r="45" spans="1:5" s="19" customFormat="1" ht="21.75" customHeight="1">
      <c r="A45" s="26" t="s">
        <v>150</v>
      </c>
      <c r="B45" s="27" t="s">
        <v>156</v>
      </c>
      <c r="C45" s="27"/>
      <c r="D45" s="1"/>
      <c r="E45" s="1"/>
    </row>
    <row r="46" spans="1:5" s="19" customFormat="1" ht="21.75" customHeight="1">
      <c r="A46" s="26" t="s">
        <v>152</v>
      </c>
      <c r="B46" s="27" t="s">
        <v>157</v>
      </c>
      <c r="C46" s="27"/>
      <c r="D46" s="1"/>
      <c r="E46" s="1"/>
    </row>
    <row r="47" spans="1:5" s="19" customFormat="1" ht="21.75" customHeight="1">
      <c r="A47" s="24" t="s">
        <v>158</v>
      </c>
      <c r="B47" s="25" t="s">
        <v>159</v>
      </c>
      <c r="C47" s="25" t="s">
        <v>304</v>
      </c>
      <c r="D47" s="2">
        <f>D48+D49</f>
        <v>322780793</v>
      </c>
      <c r="E47" s="2">
        <f>E48+E49</f>
        <v>369845546</v>
      </c>
    </row>
    <row r="48" spans="1:5" s="19" customFormat="1" ht="21.75" customHeight="1">
      <c r="A48" s="26" t="s">
        <v>150</v>
      </c>
      <c r="B48" s="27" t="s">
        <v>160</v>
      </c>
      <c r="C48" s="27"/>
      <c r="D48" s="1">
        <v>1135342959</v>
      </c>
      <c r="E48" s="1">
        <v>1135342959</v>
      </c>
    </row>
    <row r="49" spans="1:5" s="19" customFormat="1" ht="21.75" customHeight="1">
      <c r="A49" s="26" t="s">
        <v>152</v>
      </c>
      <c r="B49" s="27" t="s">
        <v>161</v>
      </c>
      <c r="C49" s="27"/>
      <c r="D49" s="1">
        <v>-812562166</v>
      </c>
      <c r="E49" s="1">
        <v>-765497413</v>
      </c>
    </row>
    <row r="50" spans="1:5" s="19" customFormat="1" ht="21.75" customHeight="1">
      <c r="A50" s="26" t="s">
        <v>162</v>
      </c>
      <c r="B50" s="27" t="s">
        <v>163</v>
      </c>
      <c r="C50" s="27"/>
      <c r="D50" s="1"/>
      <c r="E50" s="1"/>
    </row>
    <row r="51" spans="1:5" s="19" customFormat="1" ht="21.75" customHeight="1">
      <c r="A51" s="24" t="s">
        <v>164</v>
      </c>
      <c r="B51" s="25" t="s">
        <v>165</v>
      </c>
      <c r="C51" s="25"/>
      <c r="D51" s="2"/>
      <c r="E51" s="2"/>
    </row>
    <row r="52" spans="1:5" s="19" customFormat="1" ht="21.75" customHeight="1">
      <c r="A52" s="26" t="s">
        <v>150</v>
      </c>
      <c r="B52" s="27" t="s">
        <v>166</v>
      </c>
      <c r="C52" s="27"/>
      <c r="D52" s="1"/>
      <c r="E52" s="1"/>
    </row>
    <row r="53" spans="1:5" s="19" customFormat="1" ht="21.75" customHeight="1">
      <c r="A53" s="26" t="s">
        <v>152</v>
      </c>
      <c r="B53" s="27" t="s">
        <v>167</v>
      </c>
      <c r="C53" s="27"/>
      <c r="D53" s="1"/>
      <c r="E53" s="1"/>
    </row>
    <row r="54" spans="1:5" s="19" customFormat="1" ht="21.75" customHeight="1">
      <c r="A54" s="24" t="s">
        <v>168</v>
      </c>
      <c r="B54" s="25" t="s">
        <v>169</v>
      </c>
      <c r="C54" s="25"/>
      <c r="D54" s="2">
        <f>SUM(D55:D58)</f>
        <v>107901873</v>
      </c>
      <c r="E54" s="2">
        <f>SUM(E55:E58)</f>
        <v>107901873</v>
      </c>
    </row>
    <row r="55" spans="1:5" s="19" customFormat="1" ht="21.75" customHeight="1">
      <c r="A55" s="26" t="s">
        <v>170</v>
      </c>
      <c r="B55" s="27" t="s">
        <v>171</v>
      </c>
      <c r="C55" s="27"/>
      <c r="D55" s="1"/>
      <c r="E55" s="1"/>
    </row>
    <row r="56" spans="1:5" s="19" customFormat="1" ht="21.75" customHeight="1">
      <c r="A56" s="26" t="s">
        <v>172</v>
      </c>
      <c r="B56" s="27" t="s">
        <v>173</v>
      </c>
      <c r="C56" s="27" t="s">
        <v>305</v>
      </c>
      <c r="D56" s="1">
        <v>490000000</v>
      </c>
      <c r="E56" s="1"/>
    </row>
    <row r="57" spans="1:5" s="19" customFormat="1" ht="21.75" customHeight="1">
      <c r="A57" s="26" t="s">
        <v>174</v>
      </c>
      <c r="B57" s="27" t="s">
        <v>175</v>
      </c>
      <c r="C57" s="27"/>
      <c r="D57" s="1"/>
      <c r="E57" s="1">
        <v>490000000</v>
      </c>
    </row>
    <row r="58" spans="1:5" s="19" customFormat="1" ht="21.75" customHeight="1">
      <c r="A58" s="26" t="s">
        <v>176</v>
      </c>
      <c r="B58" s="27" t="s">
        <v>177</v>
      </c>
      <c r="C58" s="27"/>
      <c r="D58" s="1">
        <v>-382098127</v>
      </c>
      <c r="E58" s="1">
        <v>-382098127</v>
      </c>
    </row>
    <row r="59" spans="1:5" s="19" customFormat="1" ht="21.75" customHeight="1">
      <c r="A59" s="24" t="s">
        <v>178</v>
      </c>
      <c r="B59" s="25" t="s">
        <v>179</v>
      </c>
      <c r="C59" s="25"/>
      <c r="D59" s="2">
        <f>D60+D61+D62</f>
        <v>2476782069</v>
      </c>
      <c r="E59" s="2">
        <f>E60+E61+E62</f>
        <v>2873064310</v>
      </c>
    </row>
    <row r="60" spans="1:5" s="19" customFormat="1" ht="21.75" customHeight="1">
      <c r="A60" s="26" t="s">
        <v>180</v>
      </c>
      <c r="B60" s="27" t="s">
        <v>181</v>
      </c>
      <c r="C60" s="27" t="s">
        <v>306</v>
      </c>
      <c r="D60" s="1">
        <v>2439782069</v>
      </c>
      <c r="E60" s="1">
        <v>2836064310</v>
      </c>
    </row>
    <row r="61" spans="1:5" s="19" customFormat="1" ht="21.75" customHeight="1">
      <c r="A61" s="26" t="s">
        <v>182</v>
      </c>
      <c r="B61" s="27" t="s">
        <v>183</v>
      </c>
      <c r="C61" s="27" t="s">
        <v>307</v>
      </c>
      <c r="D61" s="1"/>
      <c r="E61" s="1"/>
    </row>
    <row r="62" spans="1:5" s="19" customFormat="1" ht="21.75" customHeight="1">
      <c r="A62" s="26" t="s">
        <v>184</v>
      </c>
      <c r="B62" s="27" t="s">
        <v>185</v>
      </c>
      <c r="C62" s="27"/>
      <c r="D62" s="1">
        <v>37000000</v>
      </c>
      <c r="E62" s="1">
        <v>37000000</v>
      </c>
    </row>
    <row r="63" spans="1:5" s="19" customFormat="1" ht="21.75" customHeight="1">
      <c r="A63" s="29" t="s">
        <v>186</v>
      </c>
      <c r="B63" s="21" t="s">
        <v>187</v>
      </c>
      <c r="C63" s="30"/>
      <c r="D63" s="31"/>
      <c r="E63" s="31"/>
    </row>
    <row r="64" spans="1:5" s="19" customFormat="1" ht="21.75" customHeight="1">
      <c r="A64" s="32" t="s">
        <v>188</v>
      </c>
      <c r="B64" s="33" t="s">
        <v>189</v>
      </c>
      <c r="C64" s="33"/>
      <c r="D64" s="34">
        <f>D11+D33</f>
        <v>81587249864</v>
      </c>
      <c r="E64" s="34">
        <f>E11+E33</f>
        <v>96785671926</v>
      </c>
    </row>
    <row r="65" spans="1:5" s="19" customFormat="1" ht="21.75" customHeight="1">
      <c r="A65" s="32" t="s">
        <v>190</v>
      </c>
      <c r="B65" s="33"/>
      <c r="C65" s="33"/>
      <c r="D65" s="34"/>
      <c r="E65" s="34"/>
    </row>
    <row r="66" spans="1:5" s="19" customFormat="1" ht="21.75" customHeight="1">
      <c r="A66" s="20" t="s">
        <v>191</v>
      </c>
      <c r="B66" s="45" t="s">
        <v>192</v>
      </c>
      <c r="C66" s="30"/>
      <c r="D66" s="22">
        <f>D67+D79</f>
        <v>24921133349</v>
      </c>
      <c r="E66" s="22">
        <f>E67+E79</f>
        <v>36767951395</v>
      </c>
    </row>
    <row r="67" spans="1:5" s="19" customFormat="1" ht="21.75" customHeight="1">
      <c r="A67" s="24" t="s">
        <v>193</v>
      </c>
      <c r="B67" s="25" t="s">
        <v>194</v>
      </c>
      <c r="C67" s="25"/>
      <c r="D67" s="2">
        <f>D68+D69+D70+D71+D72+D73+D74+D76+D78</f>
        <v>24879111183</v>
      </c>
      <c r="E67" s="2">
        <f>E68+E69+E70+E71+E72+E73+E74+E76+E78</f>
        <v>36725929229</v>
      </c>
    </row>
    <row r="68" spans="1:5" s="19" customFormat="1" ht="21.75" customHeight="1">
      <c r="A68" s="26" t="s">
        <v>195</v>
      </c>
      <c r="B68" s="27" t="s">
        <v>196</v>
      </c>
      <c r="C68" s="27" t="s">
        <v>308</v>
      </c>
      <c r="D68" s="1"/>
      <c r="E68" s="1"/>
    </row>
    <row r="69" spans="1:5" s="19" customFormat="1" ht="21.75" customHeight="1">
      <c r="A69" s="26" t="s">
        <v>197</v>
      </c>
      <c r="B69" s="27" t="s">
        <v>198</v>
      </c>
      <c r="C69" s="27" t="s">
        <v>309</v>
      </c>
      <c r="D69" s="1">
        <v>6031575327</v>
      </c>
      <c r="E69" s="1">
        <v>9370651752</v>
      </c>
    </row>
    <row r="70" spans="1:5" s="19" customFormat="1" ht="21.75" customHeight="1">
      <c r="A70" s="26" t="s">
        <v>199</v>
      </c>
      <c r="B70" s="27" t="s">
        <v>200</v>
      </c>
      <c r="C70" s="27" t="s">
        <v>310</v>
      </c>
      <c r="D70" s="1">
        <v>989943065</v>
      </c>
      <c r="E70" s="1">
        <v>80608000</v>
      </c>
    </row>
    <row r="71" spans="1:5" s="19" customFormat="1" ht="21.75" customHeight="1">
      <c r="A71" s="26" t="s">
        <v>201</v>
      </c>
      <c r="B71" s="27" t="s">
        <v>202</v>
      </c>
      <c r="C71" s="27" t="s">
        <v>311</v>
      </c>
      <c r="D71" s="1">
        <v>2177606545</v>
      </c>
      <c r="E71" s="1">
        <v>3811536732</v>
      </c>
    </row>
    <row r="72" spans="1:5" s="19" customFormat="1" ht="21.75" customHeight="1">
      <c r="A72" s="26" t="s">
        <v>203</v>
      </c>
      <c r="B72" s="27" t="s">
        <v>204</v>
      </c>
      <c r="C72" s="27" t="s">
        <v>312</v>
      </c>
      <c r="D72" s="1">
        <v>2710883908</v>
      </c>
      <c r="E72" s="1">
        <v>5476593602</v>
      </c>
    </row>
    <row r="73" spans="1:5" s="19" customFormat="1" ht="21.75" customHeight="1">
      <c r="A73" s="26" t="s">
        <v>205</v>
      </c>
      <c r="B73" s="27" t="s">
        <v>206</v>
      </c>
      <c r="C73" s="27" t="s">
        <v>313</v>
      </c>
      <c r="D73" s="1">
        <v>2974706853</v>
      </c>
      <c r="E73" s="1">
        <v>6472856114</v>
      </c>
    </row>
    <row r="74" spans="1:5" s="19" customFormat="1" ht="21.75" customHeight="1">
      <c r="A74" s="26" t="s">
        <v>207</v>
      </c>
      <c r="B74" s="27" t="s">
        <v>208</v>
      </c>
      <c r="C74" s="27"/>
      <c r="D74" s="1"/>
      <c r="E74" s="1"/>
    </row>
    <row r="75" spans="1:5" s="19" customFormat="1" ht="21.75" customHeight="1">
      <c r="A75" s="26" t="s">
        <v>209</v>
      </c>
      <c r="B75" s="27" t="s">
        <v>210</v>
      </c>
      <c r="C75" s="27"/>
      <c r="D75" s="1"/>
      <c r="E75" s="1"/>
    </row>
    <row r="76" spans="1:5" s="19" customFormat="1" ht="21.75" customHeight="1">
      <c r="A76" s="26" t="s">
        <v>211</v>
      </c>
      <c r="B76" s="27" t="s">
        <v>212</v>
      </c>
      <c r="C76" s="27" t="s">
        <v>314</v>
      </c>
      <c r="D76" s="1">
        <v>9759019013</v>
      </c>
      <c r="E76" s="1">
        <v>11467548264</v>
      </c>
    </row>
    <row r="77" spans="1:5" s="19" customFormat="1" ht="21.75" customHeight="1">
      <c r="A77" s="26" t="s">
        <v>213</v>
      </c>
      <c r="B77" s="27" t="s">
        <v>214</v>
      </c>
      <c r="C77" s="27"/>
      <c r="D77" s="1"/>
      <c r="E77" s="1"/>
    </row>
    <row r="78" spans="1:5" s="19" customFormat="1" ht="21.75" customHeight="1">
      <c r="A78" s="26" t="s">
        <v>215</v>
      </c>
      <c r="B78" s="27" t="s">
        <v>216</v>
      </c>
      <c r="C78" s="27" t="s">
        <v>315</v>
      </c>
      <c r="D78" s="1">
        <v>235376472</v>
      </c>
      <c r="E78" s="1">
        <v>46134765</v>
      </c>
    </row>
    <row r="79" spans="1:5" s="19" customFormat="1" ht="21.75" customHeight="1">
      <c r="A79" s="24" t="s">
        <v>217</v>
      </c>
      <c r="B79" s="25" t="s">
        <v>218</v>
      </c>
      <c r="C79" s="25"/>
      <c r="D79" s="2">
        <f>SUM(D80:D82)</f>
        <v>42022166</v>
      </c>
      <c r="E79" s="2">
        <f>SUM(E80:E82)</f>
        <v>42022166</v>
      </c>
    </row>
    <row r="80" spans="1:5" s="19" customFormat="1" ht="21.75" customHeight="1">
      <c r="A80" s="26" t="s">
        <v>219</v>
      </c>
      <c r="B80" s="27" t="s">
        <v>220</v>
      </c>
      <c r="C80" s="27"/>
      <c r="D80" s="1"/>
      <c r="E80" s="1"/>
    </row>
    <row r="81" spans="1:5" s="19" customFormat="1" ht="21.75" customHeight="1">
      <c r="A81" s="26" t="s">
        <v>221</v>
      </c>
      <c r="B81" s="27" t="s">
        <v>222</v>
      </c>
      <c r="C81" s="27"/>
      <c r="D81" s="1"/>
      <c r="E81" s="1"/>
    </row>
    <row r="82" spans="1:5" s="19" customFormat="1" ht="21.75" customHeight="1">
      <c r="A82" s="26" t="s">
        <v>223</v>
      </c>
      <c r="B82" s="27" t="s">
        <v>224</v>
      </c>
      <c r="C82" s="27"/>
      <c r="D82" s="1">
        <v>42022166</v>
      </c>
      <c r="E82" s="1">
        <v>42022166</v>
      </c>
    </row>
    <row r="83" spans="1:5" s="19" customFormat="1" ht="21.75" customHeight="1">
      <c r="A83" s="26" t="s">
        <v>225</v>
      </c>
      <c r="B83" s="27" t="s">
        <v>226</v>
      </c>
      <c r="C83" s="27"/>
      <c r="D83" s="1"/>
      <c r="E83" s="1"/>
    </row>
    <row r="84" spans="1:5" s="19" customFormat="1" ht="21.75" customHeight="1">
      <c r="A84" s="26" t="s">
        <v>227</v>
      </c>
      <c r="B84" s="27" t="s">
        <v>228</v>
      </c>
      <c r="C84" s="27"/>
      <c r="D84" s="1"/>
      <c r="E84" s="1"/>
    </row>
    <row r="85" spans="1:5" s="19" customFormat="1" ht="21.75" customHeight="1">
      <c r="A85" s="26" t="s">
        <v>229</v>
      </c>
      <c r="B85" s="27" t="s">
        <v>230</v>
      </c>
      <c r="C85" s="27"/>
      <c r="D85" s="1"/>
      <c r="E85" s="1"/>
    </row>
    <row r="86" spans="1:5" s="19" customFormat="1" ht="21.75" customHeight="1">
      <c r="A86" s="26" t="s">
        <v>231</v>
      </c>
      <c r="B86" s="27" t="s">
        <v>232</v>
      </c>
      <c r="C86" s="27"/>
      <c r="D86" s="1"/>
      <c r="E86" s="1"/>
    </row>
    <row r="87" spans="1:5" s="19" customFormat="1" ht="21.75" customHeight="1">
      <c r="A87" s="26" t="s">
        <v>233</v>
      </c>
      <c r="B87" s="27" t="s">
        <v>234</v>
      </c>
      <c r="C87" s="27"/>
      <c r="D87" s="1"/>
      <c r="E87" s="1"/>
    </row>
    <row r="88" spans="1:5" s="19" customFormat="1" ht="21.75" customHeight="1">
      <c r="A88" s="26" t="s">
        <v>235</v>
      </c>
      <c r="B88" s="27" t="s">
        <v>236</v>
      </c>
      <c r="C88" s="27"/>
      <c r="D88" s="1"/>
      <c r="E88" s="1"/>
    </row>
    <row r="89" spans="1:5" s="19" customFormat="1" ht="21.75" customHeight="1">
      <c r="A89" s="24" t="s">
        <v>237</v>
      </c>
      <c r="B89" s="25" t="s">
        <v>238</v>
      </c>
      <c r="C89" s="25"/>
      <c r="D89" s="2">
        <f>D90</f>
        <v>51159421103</v>
      </c>
      <c r="E89" s="2">
        <f>E90</f>
        <v>54689670910</v>
      </c>
    </row>
    <row r="90" spans="1:5" s="19" customFormat="1" ht="21.75" customHeight="1">
      <c r="A90" s="24" t="s">
        <v>239</v>
      </c>
      <c r="B90" s="25" t="s">
        <v>240</v>
      </c>
      <c r="C90" s="25"/>
      <c r="D90" s="2">
        <f>D91+D92+D97+D98+D99+D100</f>
        <v>51159421103</v>
      </c>
      <c r="E90" s="2">
        <f>E91+E92+E97+E98+E99+E100</f>
        <v>54689670910</v>
      </c>
    </row>
    <row r="91" spans="1:5" s="19" customFormat="1" ht="21.75" customHeight="1">
      <c r="A91" s="26" t="s">
        <v>241</v>
      </c>
      <c r="B91" s="27" t="s">
        <v>242</v>
      </c>
      <c r="C91" s="27" t="s">
        <v>316</v>
      </c>
      <c r="D91" s="1">
        <v>29960100000</v>
      </c>
      <c r="E91" s="1">
        <v>29960100000</v>
      </c>
    </row>
    <row r="92" spans="1:5" s="19" customFormat="1" ht="21.75" customHeight="1">
      <c r="A92" s="26" t="s">
        <v>243</v>
      </c>
      <c r="B92" s="27" t="s">
        <v>244</v>
      </c>
      <c r="C92" s="27" t="s">
        <v>316</v>
      </c>
      <c r="D92" s="1">
        <v>9980050000</v>
      </c>
      <c r="E92" s="1">
        <v>9980050000</v>
      </c>
    </row>
    <row r="93" spans="1:5" s="19" customFormat="1" ht="21.75" customHeight="1">
      <c r="A93" s="26" t="s">
        <v>245</v>
      </c>
      <c r="B93" s="27" t="s">
        <v>246</v>
      </c>
      <c r="C93" s="27"/>
      <c r="D93" s="1"/>
      <c r="E93" s="1"/>
    </row>
    <row r="94" spans="1:5" s="19" customFormat="1" ht="21.75" customHeight="1">
      <c r="A94" s="26" t="s">
        <v>247</v>
      </c>
      <c r="B94" s="27" t="s">
        <v>248</v>
      </c>
      <c r="C94" s="27"/>
      <c r="D94" s="1"/>
      <c r="E94" s="1"/>
    </row>
    <row r="95" spans="1:5" s="19" customFormat="1" ht="21.75" customHeight="1">
      <c r="A95" s="26" t="s">
        <v>249</v>
      </c>
      <c r="B95" s="27" t="s">
        <v>250</v>
      </c>
      <c r="C95" s="27"/>
      <c r="D95" s="1"/>
      <c r="E95" s="1"/>
    </row>
    <row r="96" spans="1:5" s="19" customFormat="1" ht="21.75" customHeight="1">
      <c r="A96" s="26" t="s">
        <v>251</v>
      </c>
      <c r="B96" s="27" t="s">
        <v>252</v>
      </c>
      <c r="C96" s="27"/>
      <c r="D96" s="1"/>
      <c r="E96" s="1"/>
    </row>
    <row r="97" spans="1:5" s="19" customFormat="1" ht="21.75" customHeight="1">
      <c r="A97" s="26" t="s">
        <v>253</v>
      </c>
      <c r="B97" s="27" t="s">
        <v>254</v>
      </c>
      <c r="C97" s="27" t="s">
        <v>316</v>
      </c>
      <c r="D97" s="1">
        <v>9254713564</v>
      </c>
      <c r="E97" s="1">
        <v>9254713564</v>
      </c>
    </row>
    <row r="98" spans="1:5" s="19" customFormat="1" ht="21.75" customHeight="1">
      <c r="A98" s="26" t="s">
        <v>255</v>
      </c>
      <c r="B98" s="27" t="s">
        <v>256</v>
      </c>
      <c r="C98" s="27" t="s">
        <v>316</v>
      </c>
      <c r="D98" s="86">
        <v>2356342530</v>
      </c>
      <c r="E98" s="86">
        <v>2228424724</v>
      </c>
    </row>
    <row r="99" spans="1:5" s="19" customFormat="1" ht="21.75" customHeight="1">
      <c r="A99" s="26" t="s">
        <v>257</v>
      </c>
      <c r="B99" s="27" t="s">
        <v>258</v>
      </c>
      <c r="C99" s="27" t="s">
        <v>316</v>
      </c>
      <c r="D99" s="1">
        <v>46575228</v>
      </c>
      <c r="E99" s="1">
        <v>51792228</v>
      </c>
    </row>
    <row r="100" spans="1:5" s="19" customFormat="1" ht="21.75" customHeight="1">
      <c r="A100" s="26" t="s">
        <v>259</v>
      </c>
      <c r="B100" s="27" t="s">
        <v>260</v>
      </c>
      <c r="C100" s="27" t="s">
        <v>316</v>
      </c>
      <c r="D100" s="1">
        <v>-438360219</v>
      </c>
      <c r="E100" s="1">
        <v>3214590394</v>
      </c>
    </row>
    <row r="101" spans="1:5" s="19" customFormat="1" ht="21.75" customHeight="1">
      <c r="A101" s="26" t="s">
        <v>261</v>
      </c>
      <c r="B101" s="27" t="s">
        <v>262</v>
      </c>
      <c r="C101" s="27"/>
      <c r="D101" s="1"/>
      <c r="E101" s="1"/>
    </row>
    <row r="102" spans="1:5" s="19" customFormat="1" ht="21.75" customHeight="1">
      <c r="A102" s="26" t="s">
        <v>263</v>
      </c>
      <c r="B102" s="27" t="s">
        <v>264</v>
      </c>
      <c r="C102" s="27"/>
      <c r="D102" s="1"/>
      <c r="E102" s="1"/>
    </row>
    <row r="103" spans="1:5" s="19" customFormat="1" ht="21.75" customHeight="1">
      <c r="A103" s="24" t="s">
        <v>265</v>
      </c>
      <c r="B103" s="25" t="s">
        <v>266</v>
      </c>
      <c r="C103" s="25"/>
      <c r="D103" s="2"/>
      <c r="E103" s="2"/>
    </row>
    <row r="104" spans="1:5" s="19" customFormat="1" ht="21.75" customHeight="1">
      <c r="A104" s="26" t="s">
        <v>267</v>
      </c>
      <c r="B104" s="27" t="s">
        <v>268</v>
      </c>
      <c r="C104" s="27"/>
      <c r="D104" s="1"/>
      <c r="E104" s="1"/>
    </row>
    <row r="105" spans="1:5" s="19" customFormat="1" ht="21.75" customHeight="1">
      <c r="A105" s="26" t="s">
        <v>269</v>
      </c>
      <c r="B105" s="27" t="s">
        <v>270</v>
      </c>
      <c r="C105" s="27"/>
      <c r="D105" s="1"/>
      <c r="E105" s="1"/>
    </row>
    <row r="106" spans="1:5" s="19" customFormat="1" ht="21.75" customHeight="1">
      <c r="A106" s="29" t="s">
        <v>271</v>
      </c>
      <c r="B106" s="21" t="s">
        <v>272</v>
      </c>
      <c r="C106" s="35"/>
      <c r="D106" s="31">
        <v>5506695412</v>
      </c>
      <c r="E106" s="31">
        <v>5328049621</v>
      </c>
    </row>
    <row r="107" spans="1:8" s="19" customFormat="1" ht="21.75" customHeight="1">
      <c r="A107" s="32" t="s">
        <v>273</v>
      </c>
      <c r="B107" s="33" t="s">
        <v>274</v>
      </c>
      <c r="C107" s="36"/>
      <c r="D107" s="34">
        <f>D89+D66+D106</f>
        <v>81587249864</v>
      </c>
      <c r="E107" s="34">
        <f>E89+E66+E106</f>
        <v>96785671926</v>
      </c>
      <c r="G107" s="37"/>
      <c r="H107" s="37"/>
    </row>
    <row r="108" spans="1:5" s="19" customFormat="1" ht="21.75" customHeight="1">
      <c r="A108" s="77" t="s">
        <v>275</v>
      </c>
      <c r="B108" s="78"/>
      <c r="C108" s="79"/>
      <c r="D108" s="80"/>
      <c r="E108" s="80"/>
    </row>
    <row r="109" spans="1:5" s="19" customFormat="1" ht="21.75" customHeight="1">
      <c r="A109" s="38" t="s">
        <v>276</v>
      </c>
      <c r="B109" s="46" t="s">
        <v>3</v>
      </c>
      <c r="C109" s="46"/>
      <c r="D109" s="39"/>
      <c r="E109" s="39"/>
    </row>
    <row r="110" spans="1:5" s="19" customFormat="1" ht="21.75" customHeight="1">
      <c r="A110" s="26" t="s">
        <v>277</v>
      </c>
      <c r="B110" s="27" t="s">
        <v>5</v>
      </c>
      <c r="C110" s="27"/>
      <c r="D110" s="1"/>
      <c r="E110" s="1"/>
    </row>
    <row r="111" spans="1:5" s="19" customFormat="1" ht="21.75" customHeight="1">
      <c r="A111" s="26" t="s">
        <v>278</v>
      </c>
      <c r="B111" s="27" t="s">
        <v>50</v>
      </c>
      <c r="C111" s="27"/>
      <c r="D111" s="1"/>
      <c r="E111" s="1"/>
    </row>
    <row r="112" spans="1:5" s="19" customFormat="1" ht="21.75" customHeight="1">
      <c r="A112" s="26" t="s">
        <v>279</v>
      </c>
      <c r="B112" s="27" t="s">
        <v>52</v>
      </c>
      <c r="C112" s="27"/>
      <c r="D112" s="1"/>
      <c r="E112" s="1"/>
    </row>
    <row r="113" spans="1:5" s="19" customFormat="1" ht="21.75" customHeight="1">
      <c r="A113" s="26" t="s">
        <v>280</v>
      </c>
      <c r="B113" s="27" t="s">
        <v>54</v>
      </c>
      <c r="C113" s="27"/>
      <c r="D113" s="40" t="s">
        <v>351</v>
      </c>
      <c r="E113" s="40" t="s">
        <v>350</v>
      </c>
    </row>
    <row r="114" spans="1:5" s="19" customFormat="1" ht="21.75" customHeight="1">
      <c r="A114" s="41" t="s">
        <v>281</v>
      </c>
      <c r="B114" s="42" t="s">
        <v>56</v>
      </c>
      <c r="C114" s="42"/>
      <c r="D114" s="43"/>
      <c r="E114" s="43"/>
    </row>
    <row r="116" spans="3:5" ht="12.75">
      <c r="C116" s="117" t="s">
        <v>348</v>
      </c>
      <c r="D116" s="117"/>
      <c r="E116" s="117"/>
    </row>
    <row r="118" spans="1:5" ht="12">
      <c r="A118" s="6" t="s">
        <v>340</v>
      </c>
      <c r="B118" s="70"/>
      <c r="D118" s="115" t="s">
        <v>289</v>
      </c>
      <c r="E118" s="115"/>
    </row>
    <row r="125" spans="1:5" ht="12">
      <c r="A125" s="6" t="s">
        <v>343</v>
      </c>
      <c r="D125" s="115" t="s">
        <v>353</v>
      </c>
      <c r="E125" s="115"/>
    </row>
  </sheetData>
  <sheetProtection/>
  <mergeCells count="11">
    <mergeCell ref="A6:E6"/>
    <mergeCell ref="D118:E118"/>
    <mergeCell ref="A2:B2"/>
    <mergeCell ref="A3:B3"/>
    <mergeCell ref="E4:G4"/>
    <mergeCell ref="D125:E125"/>
    <mergeCell ref="D1:E1"/>
    <mergeCell ref="D2:E2"/>
    <mergeCell ref="C116:E116"/>
    <mergeCell ref="D3:E3"/>
    <mergeCell ref="A5:E5"/>
  </mergeCells>
  <printOptions/>
  <pageMargins left="1.26" right="0.18" top="0.94" bottom="0.91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28">
      <selection activeCell="G34" sqref="G34"/>
    </sheetView>
  </sheetViews>
  <sheetFormatPr defaultColWidth="9.140625" defaultRowHeight="12.75"/>
  <cols>
    <col min="1" max="1" width="52.57421875" style="6" customWidth="1"/>
    <col min="2" max="2" width="4.7109375" style="65" customWidth="1"/>
    <col min="3" max="3" width="5.421875" style="6" hidden="1" customWidth="1"/>
    <col min="4" max="5" width="17.28125" style="66" customWidth="1"/>
    <col min="6" max="6" width="9.140625" style="6" customWidth="1"/>
    <col min="7" max="7" width="12.28125" style="6" bestFit="1" customWidth="1"/>
    <col min="8" max="8" width="11.7109375" style="6" customWidth="1"/>
    <col min="9" max="16384" width="9.140625" style="6" customWidth="1"/>
  </cols>
  <sheetData>
    <row r="1" spans="1:6" s="87" customFormat="1" ht="14.25">
      <c r="A1" s="58" t="s">
        <v>341</v>
      </c>
      <c r="B1" s="59"/>
      <c r="D1" s="133" t="s">
        <v>336</v>
      </c>
      <c r="E1" s="133"/>
      <c r="F1" s="60"/>
    </row>
    <row r="2" spans="1:6" s="87" customFormat="1" ht="14.25">
      <c r="A2" s="55" t="s">
        <v>86</v>
      </c>
      <c r="B2" s="59"/>
      <c r="D2" s="134" t="s">
        <v>318</v>
      </c>
      <c r="E2" s="134"/>
      <c r="F2" s="60"/>
    </row>
    <row r="3" spans="1:6" s="87" customFormat="1" ht="12.75">
      <c r="A3" s="118" t="s">
        <v>321</v>
      </c>
      <c r="B3" s="118"/>
      <c r="D3" s="134" t="s">
        <v>319</v>
      </c>
      <c r="E3" s="134"/>
      <c r="F3" s="60"/>
    </row>
    <row r="4" spans="2:5" s="87" customFormat="1" ht="12">
      <c r="B4" s="47"/>
      <c r="C4" s="128"/>
      <c r="D4" s="128"/>
      <c r="E4" s="48"/>
    </row>
    <row r="5" spans="2:5" s="87" customFormat="1" ht="12">
      <c r="B5" s="47"/>
      <c r="E5" s="48"/>
    </row>
    <row r="6" spans="1:5" s="87" customFormat="1" ht="19.5" customHeight="1">
      <c r="A6" s="135" t="s">
        <v>352</v>
      </c>
      <c r="B6" s="135"/>
      <c r="C6" s="135"/>
      <c r="D6" s="135"/>
      <c r="E6" s="135"/>
    </row>
    <row r="7" spans="1:5" s="87" customFormat="1" ht="16.5" customHeight="1">
      <c r="A7" s="131" t="s">
        <v>337</v>
      </c>
      <c r="B7" s="131"/>
      <c r="C7" s="131"/>
      <c r="D7" s="131"/>
      <c r="E7" s="131"/>
    </row>
    <row r="8" spans="1:5" s="87" customFormat="1" ht="16.5" customHeight="1">
      <c r="A8" s="47"/>
      <c r="B8" s="47"/>
      <c r="C8" s="47"/>
      <c r="D8" s="47"/>
      <c r="E8" s="47"/>
    </row>
    <row r="9" spans="2:5" s="87" customFormat="1" ht="12">
      <c r="B9" s="47"/>
      <c r="D9" s="48"/>
      <c r="E9" s="48"/>
    </row>
    <row r="10" spans="1:5" s="87" customFormat="1" ht="12">
      <c r="A10" s="122" t="s">
        <v>286</v>
      </c>
      <c r="B10" s="122" t="s">
        <v>287</v>
      </c>
      <c r="C10" s="122" t="s">
        <v>290</v>
      </c>
      <c r="D10" s="98" t="s">
        <v>282</v>
      </c>
      <c r="E10" s="99" t="s">
        <v>282</v>
      </c>
    </row>
    <row r="11" spans="1:5" s="87" customFormat="1" ht="12">
      <c r="A11" s="122"/>
      <c r="B11" s="122"/>
      <c r="C11" s="122"/>
      <c r="D11" s="100" t="s">
        <v>283</v>
      </c>
      <c r="E11" s="101" t="s">
        <v>283</v>
      </c>
    </row>
    <row r="12" spans="1:5" s="87" customFormat="1" ht="12">
      <c r="A12" s="122"/>
      <c r="B12" s="122"/>
      <c r="C12" s="122"/>
      <c r="D12" s="102" t="s">
        <v>284</v>
      </c>
      <c r="E12" s="103" t="s">
        <v>285</v>
      </c>
    </row>
    <row r="13" spans="1:5" ht="21" customHeight="1">
      <c r="A13" s="104" t="s">
        <v>46</v>
      </c>
      <c r="B13" s="105"/>
      <c r="C13" s="104"/>
      <c r="D13" s="94"/>
      <c r="E13" s="94"/>
    </row>
    <row r="14" spans="1:5" ht="21" customHeight="1">
      <c r="A14" s="9" t="s">
        <v>47</v>
      </c>
      <c r="B14" s="4" t="s">
        <v>3</v>
      </c>
      <c r="C14" s="9"/>
      <c r="D14" s="1">
        <f>28624110215+14575363298</f>
        <v>43199473513</v>
      </c>
      <c r="E14" s="1">
        <f>29342113100+12645897235+1414292992</f>
        <v>43402303327</v>
      </c>
    </row>
    <row r="15" spans="1:5" ht="21" customHeight="1">
      <c r="A15" s="9" t="s">
        <v>48</v>
      </c>
      <c r="B15" s="4" t="s">
        <v>5</v>
      </c>
      <c r="C15" s="9"/>
      <c r="D15" s="1">
        <f>-16199144717-1668907923-5776737000</f>
        <v>-23644789640</v>
      </c>
      <c r="E15" s="1">
        <f>-23702044426-563567456</f>
        <v>-24265611882</v>
      </c>
    </row>
    <row r="16" spans="1:5" ht="21" customHeight="1">
      <c r="A16" s="9" t="s">
        <v>49</v>
      </c>
      <c r="B16" s="4" t="s">
        <v>50</v>
      </c>
      <c r="C16" s="9"/>
      <c r="D16" s="1">
        <f>-3382358087-9030529850</f>
        <v>-12412887937</v>
      </c>
      <c r="E16" s="1">
        <f>-2805706051-7641945351</f>
        <v>-10447651402</v>
      </c>
    </row>
    <row r="17" spans="1:5" ht="21" customHeight="1">
      <c r="A17" s="9" t="s">
        <v>51</v>
      </c>
      <c r="B17" s="4" t="s">
        <v>52</v>
      </c>
      <c r="C17" s="9"/>
      <c r="D17" s="1"/>
      <c r="E17" s="1"/>
    </row>
    <row r="18" spans="1:5" ht="21" customHeight="1">
      <c r="A18" s="9" t="s">
        <v>53</v>
      </c>
      <c r="B18" s="4" t="s">
        <v>54</v>
      </c>
      <c r="C18" s="9"/>
      <c r="D18" s="1">
        <f>-564156252-297648331</f>
        <v>-861804583</v>
      </c>
      <c r="E18" s="1">
        <f>-90811528-87451309</f>
        <v>-178262837</v>
      </c>
    </row>
    <row r="19" spans="1:5" ht="21" customHeight="1">
      <c r="A19" s="9" t="s">
        <v>55</v>
      </c>
      <c r="B19" s="4" t="s">
        <v>56</v>
      </c>
      <c r="C19" s="9"/>
      <c r="D19" s="1">
        <f>14303043104+2826459124</f>
        <v>17129502228</v>
      </c>
      <c r="E19" s="1">
        <v>25543868293</v>
      </c>
    </row>
    <row r="20" spans="1:5" ht="21" customHeight="1">
      <c r="A20" s="9" t="s">
        <v>57</v>
      </c>
      <c r="B20" s="4" t="s">
        <v>58</v>
      </c>
      <c r="C20" s="9"/>
      <c r="D20" s="1">
        <f>-20578624524-8212392969+6766737000</f>
        <v>-22024280493</v>
      </c>
      <c r="E20" s="1">
        <f>-18569875642-3976543800</f>
        <v>-22546419442</v>
      </c>
    </row>
    <row r="21" spans="1:5" ht="21" customHeight="1">
      <c r="A21" s="7" t="s">
        <v>59</v>
      </c>
      <c r="B21" s="3" t="s">
        <v>11</v>
      </c>
      <c r="C21" s="7"/>
      <c r="D21" s="92">
        <f>SUM(D14:D20)</f>
        <v>1385213088</v>
      </c>
      <c r="E21" s="92">
        <f>SUM(E14:E20)</f>
        <v>11508226057</v>
      </c>
    </row>
    <row r="22" spans="1:5" ht="21" customHeight="1">
      <c r="A22" s="7" t="s">
        <v>60</v>
      </c>
      <c r="B22" s="3"/>
      <c r="C22" s="7"/>
      <c r="D22" s="1"/>
      <c r="E22" s="1"/>
    </row>
    <row r="23" spans="1:5" ht="21" customHeight="1">
      <c r="A23" s="9" t="s">
        <v>61</v>
      </c>
      <c r="B23" s="4" t="s">
        <v>13</v>
      </c>
      <c r="C23" s="9"/>
      <c r="D23" s="1"/>
      <c r="E23" s="1"/>
    </row>
    <row r="24" spans="1:5" ht="21" customHeight="1">
      <c r="A24" s="9" t="s">
        <v>62</v>
      </c>
      <c r="B24" s="4" t="s">
        <v>15</v>
      </c>
      <c r="C24" s="9"/>
      <c r="D24" s="1"/>
      <c r="E24" s="1"/>
    </row>
    <row r="25" spans="1:5" ht="21" customHeight="1">
      <c r="A25" s="9" t="s">
        <v>63</v>
      </c>
      <c r="B25" s="4" t="s">
        <v>17</v>
      </c>
      <c r="C25" s="9"/>
      <c r="D25" s="1"/>
      <c r="E25" s="1"/>
    </row>
    <row r="26" spans="1:5" ht="21" customHeight="1">
      <c r="A26" s="9" t="s">
        <v>64</v>
      </c>
      <c r="B26" s="4" t="s">
        <v>19</v>
      </c>
      <c r="C26" s="9"/>
      <c r="D26" s="1"/>
      <c r="E26" s="1"/>
    </row>
    <row r="27" spans="1:5" ht="21" customHeight="1">
      <c r="A27" s="9" t="s">
        <v>65</v>
      </c>
      <c r="B27" s="4" t="s">
        <v>21</v>
      </c>
      <c r="C27" s="9"/>
      <c r="D27" s="1"/>
      <c r="E27" s="1">
        <v>-245000000</v>
      </c>
    </row>
    <row r="28" spans="1:5" ht="21" customHeight="1">
      <c r="A28" s="9" t="s">
        <v>66</v>
      </c>
      <c r="B28" s="4" t="s">
        <v>67</v>
      </c>
      <c r="C28" s="9"/>
      <c r="D28" s="1"/>
      <c r="E28" s="1"/>
    </row>
    <row r="29" spans="1:5" ht="21" customHeight="1">
      <c r="A29" s="9" t="s">
        <v>68</v>
      </c>
      <c r="B29" s="4" t="s">
        <v>69</v>
      </c>
      <c r="C29" s="9"/>
      <c r="D29" s="1">
        <f>70421826+98641656</f>
        <v>169063482</v>
      </c>
      <c r="E29" s="1"/>
    </row>
    <row r="30" spans="1:5" ht="21" customHeight="1">
      <c r="A30" s="7" t="s">
        <v>70</v>
      </c>
      <c r="B30" s="3" t="s">
        <v>23</v>
      </c>
      <c r="C30" s="7"/>
      <c r="D30" s="2">
        <f>SUM(D23:D29)</f>
        <v>169063482</v>
      </c>
      <c r="E30" s="2">
        <f>SUM(E23:E29)</f>
        <v>-245000000</v>
      </c>
    </row>
    <row r="31" spans="1:5" ht="21" customHeight="1">
      <c r="A31" s="7" t="s">
        <v>71</v>
      </c>
      <c r="B31" s="3"/>
      <c r="C31" s="7"/>
      <c r="D31" s="1"/>
      <c r="E31" s="1"/>
    </row>
    <row r="32" spans="1:5" ht="21" customHeight="1">
      <c r="A32" s="9" t="s">
        <v>72</v>
      </c>
      <c r="B32" s="4" t="s">
        <v>25</v>
      </c>
      <c r="C32" s="9"/>
      <c r="D32" s="1"/>
      <c r="E32" s="1"/>
    </row>
    <row r="33" spans="1:5" ht="21" customHeight="1">
      <c r="A33" s="9" t="s">
        <v>339</v>
      </c>
      <c r="B33" s="4" t="s">
        <v>27</v>
      </c>
      <c r="C33" s="9"/>
      <c r="D33" s="1"/>
      <c r="E33" s="1"/>
    </row>
    <row r="34" spans="1:5" ht="21" customHeight="1">
      <c r="A34" s="9" t="s">
        <v>73</v>
      </c>
      <c r="B34" s="4" t="s">
        <v>74</v>
      </c>
      <c r="C34" s="9"/>
      <c r="D34" s="1"/>
      <c r="E34" s="1"/>
    </row>
    <row r="35" spans="1:5" ht="21" customHeight="1">
      <c r="A35" s="9" t="s">
        <v>75</v>
      </c>
      <c r="B35" s="4" t="s">
        <v>76</v>
      </c>
      <c r="C35" s="9"/>
      <c r="D35" s="1"/>
      <c r="E35" s="1"/>
    </row>
    <row r="36" spans="1:5" ht="21" customHeight="1">
      <c r="A36" s="9" t="s">
        <v>77</v>
      </c>
      <c r="B36" s="4" t="s">
        <v>78</v>
      </c>
      <c r="C36" s="9"/>
      <c r="D36" s="1"/>
      <c r="E36" s="1"/>
    </row>
    <row r="37" spans="1:5" ht="21" customHeight="1">
      <c r="A37" s="9" t="s">
        <v>79</v>
      </c>
      <c r="B37" s="4" t="s">
        <v>80</v>
      </c>
      <c r="C37" s="9"/>
      <c r="D37" s="1"/>
      <c r="E37" s="1"/>
    </row>
    <row r="38" spans="1:5" ht="21" customHeight="1">
      <c r="A38" s="7" t="s">
        <v>81</v>
      </c>
      <c r="B38" s="3" t="s">
        <v>29</v>
      </c>
      <c r="C38" s="7"/>
      <c r="D38" s="92">
        <v>0</v>
      </c>
      <c r="E38" s="92">
        <v>0</v>
      </c>
    </row>
    <row r="39" spans="1:5" ht="21" customHeight="1">
      <c r="A39" s="7" t="s">
        <v>82</v>
      </c>
      <c r="B39" s="3" t="s">
        <v>33</v>
      </c>
      <c r="C39" s="7"/>
      <c r="D39" s="92">
        <f>D38+D30+D21</f>
        <v>1554276570</v>
      </c>
      <c r="E39" s="92">
        <f>E38+E30+E21</f>
        <v>11263226057</v>
      </c>
    </row>
    <row r="40" spans="1:5" ht="21" customHeight="1">
      <c r="A40" s="9" t="s">
        <v>83</v>
      </c>
      <c r="B40" s="4" t="s">
        <v>39</v>
      </c>
      <c r="C40" s="9"/>
      <c r="D40" s="1">
        <v>12025542576</v>
      </c>
      <c r="E40" s="1">
        <v>4217722979</v>
      </c>
    </row>
    <row r="41" spans="1:5" ht="21" customHeight="1">
      <c r="A41" s="9" t="s">
        <v>84</v>
      </c>
      <c r="B41" s="4" t="s">
        <v>41</v>
      </c>
      <c r="C41" s="9"/>
      <c r="D41" s="1"/>
      <c r="E41" s="1"/>
    </row>
    <row r="42" spans="1:8" ht="21" customHeight="1">
      <c r="A42" s="106" t="s">
        <v>85</v>
      </c>
      <c r="B42" s="107" t="s">
        <v>45</v>
      </c>
      <c r="C42" s="106"/>
      <c r="D42" s="93">
        <f>D40+D39</f>
        <v>13579819146</v>
      </c>
      <c r="E42" s="93">
        <f>E40+E39</f>
        <v>15480949036</v>
      </c>
      <c r="G42" s="11"/>
      <c r="H42" s="11"/>
    </row>
    <row r="43" ht="5.25" customHeight="1"/>
    <row r="44" spans="2:7" s="63" customFormat="1" ht="18" customHeight="1">
      <c r="B44" s="64"/>
      <c r="D44" s="136" t="s">
        <v>354</v>
      </c>
      <c r="E44" s="136"/>
      <c r="G44" s="112"/>
    </row>
    <row r="45" spans="1:5" s="19" customFormat="1" ht="23.25" customHeight="1">
      <c r="A45" s="19" t="s">
        <v>338</v>
      </c>
      <c r="B45" s="67"/>
      <c r="D45" s="132" t="s">
        <v>289</v>
      </c>
      <c r="E45" s="132"/>
    </row>
    <row r="46" spans="2:5" s="19" customFormat="1" ht="12.75">
      <c r="B46" s="67"/>
      <c r="D46" s="68"/>
      <c r="E46" s="68"/>
    </row>
    <row r="47" spans="2:5" s="19" customFormat="1" ht="12.75">
      <c r="B47" s="67"/>
      <c r="D47" s="68"/>
      <c r="E47" s="68"/>
    </row>
    <row r="48" spans="2:5" s="19" customFormat="1" ht="12.75">
      <c r="B48" s="67"/>
      <c r="D48" s="68"/>
      <c r="E48" s="68"/>
    </row>
    <row r="49" spans="2:5" s="19" customFormat="1" ht="12.75">
      <c r="B49" s="67"/>
      <c r="D49" s="68"/>
      <c r="E49" s="68"/>
    </row>
    <row r="50" spans="2:5" s="19" customFormat="1" ht="12.75">
      <c r="B50" s="67"/>
      <c r="D50" s="68"/>
      <c r="E50" s="68"/>
    </row>
    <row r="51" spans="2:5" s="19" customFormat="1" ht="6.75" customHeight="1">
      <c r="B51" s="67"/>
      <c r="D51" s="68"/>
      <c r="E51" s="68"/>
    </row>
    <row r="52" spans="1:5" s="19" customFormat="1" ht="12.75">
      <c r="A52" s="69" t="s">
        <v>344</v>
      </c>
      <c r="B52" s="67"/>
      <c r="D52" s="132" t="s">
        <v>353</v>
      </c>
      <c r="E52" s="132"/>
    </row>
  </sheetData>
  <sheetProtection/>
  <mergeCells count="13">
    <mergeCell ref="D45:E45"/>
    <mergeCell ref="A3:B3"/>
    <mergeCell ref="A7:E7"/>
    <mergeCell ref="D52:E52"/>
    <mergeCell ref="D1:E1"/>
    <mergeCell ref="D2:E2"/>
    <mergeCell ref="D3:E3"/>
    <mergeCell ref="C4:D4"/>
    <mergeCell ref="A6:E6"/>
    <mergeCell ref="C10:C12"/>
    <mergeCell ref="B10:B12"/>
    <mergeCell ref="A10:A12"/>
    <mergeCell ref="D44:E44"/>
  </mergeCells>
  <printOptions/>
  <pageMargins left="1.04" right="0.18" top="0.9" bottom="0.9" header="0.3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Phuoc-PC</cp:lastModifiedBy>
  <cp:lastPrinted>2014-05-09T04:35:38Z</cp:lastPrinted>
  <dcterms:created xsi:type="dcterms:W3CDTF">2011-01-11T01:33:10Z</dcterms:created>
  <dcterms:modified xsi:type="dcterms:W3CDTF">2014-05-09T04:40:42Z</dcterms:modified>
  <cp:category/>
  <cp:version/>
  <cp:contentType/>
  <cp:contentStatus/>
</cp:coreProperties>
</file>